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chafferd\Desktop\"/>
    </mc:Choice>
  </mc:AlternateContent>
  <xr:revisionPtr revIDLastSave="0" documentId="13_ncr:1_{0D1AF037-035C-4078-AB64-9C132CD5BAC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OK_ČR" sheetId="1" r:id="rId1"/>
  </sheets>
  <definedNames>
    <definedName name="_xlnm._FilterDatabase" localSheetId="0" hidden="1">POK_ČR!$A$1:$R$1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" i="1" l="1" a="1"/>
  <c r="E2" i="1" s="1"/>
  <c r="P2" i="1" s="1"/>
  <c r="E3" i="1" a="1"/>
  <c r="E3" i="1" s="1"/>
  <c r="P3" i="1" s="1"/>
  <c r="E4" i="1" a="1"/>
  <c r="E4" i="1"/>
  <c r="P4" i="1" s="1"/>
  <c r="E5" i="1" a="1"/>
  <c r="E5" i="1"/>
  <c r="P5" i="1" s="1"/>
  <c r="E6" i="1" a="1"/>
  <c r="E6" i="1"/>
  <c r="P6" i="1" s="1"/>
  <c r="E7" i="1" a="1"/>
  <c r="E7" i="1"/>
  <c r="P7" i="1" s="1"/>
  <c r="E8" i="1" a="1"/>
  <c r="E8" i="1" s="1"/>
  <c r="P8" i="1" s="1"/>
  <c r="E9" i="1" a="1"/>
  <c r="E9" i="1"/>
  <c r="E10" i="1" a="1"/>
  <c r="E10" i="1" s="1"/>
  <c r="P10" i="1" s="1"/>
  <c r="E11" i="1" a="1"/>
  <c r="E11" i="1" s="1"/>
  <c r="P11" i="1" s="1"/>
  <c r="E12" i="1" a="1"/>
  <c r="E12" i="1"/>
  <c r="E13" i="1" a="1"/>
  <c r="E13" i="1"/>
  <c r="P13" i="1" s="1"/>
  <c r="E14" i="1" a="1"/>
  <c r="E14" i="1" s="1"/>
  <c r="P14" i="1" s="1"/>
  <c r="E15" i="1" a="1"/>
  <c r="E15" i="1" s="1"/>
  <c r="P15" i="1" s="1"/>
  <c r="E16" i="1" a="1"/>
  <c r="E16" i="1"/>
  <c r="E17" i="1" a="1"/>
  <c r="E17" i="1"/>
  <c r="E18" i="1" a="1"/>
  <c r="E18" i="1"/>
  <c r="E19" i="1" a="1"/>
  <c r="E19" i="1"/>
  <c r="P19" i="1" s="1"/>
  <c r="E20" i="1" a="1"/>
  <c r="E20" i="1"/>
  <c r="P20" i="1" s="1"/>
  <c r="E21" i="1" a="1"/>
  <c r="E21" i="1" s="1"/>
  <c r="E22" i="1" a="1"/>
  <c r="E22" i="1"/>
  <c r="E23" i="1" a="1"/>
  <c r="E23" i="1" s="1"/>
  <c r="E24" i="1" a="1"/>
  <c r="E24" i="1" s="1"/>
  <c r="E25" i="1" a="1"/>
  <c r="E25" i="1"/>
  <c r="E26" i="1" a="1"/>
  <c r="E26" i="1" s="1"/>
  <c r="E27" i="1" a="1"/>
  <c r="E27" i="1" s="1"/>
  <c r="P27" i="1" s="1"/>
  <c r="E28" i="1" a="1"/>
  <c r="E28" i="1"/>
  <c r="E39" i="1" a="1"/>
  <c r="E39" i="1" s="1"/>
  <c r="E38" i="1" a="1"/>
  <c r="E38" i="1" s="1"/>
  <c r="P38" i="1" s="1"/>
  <c r="E37" i="1" a="1"/>
  <c r="E37" i="1" s="1"/>
  <c r="E36" i="1" a="1"/>
  <c r="E36" i="1"/>
  <c r="E35" i="1" a="1"/>
  <c r="E35" i="1"/>
  <c r="P35" i="1" s="1"/>
  <c r="E34" i="1" a="1"/>
  <c r="E34" i="1"/>
  <c r="E33" i="1" a="1"/>
  <c r="E33" i="1" s="1"/>
  <c r="E32" i="1" a="1"/>
  <c r="E32" i="1" s="1"/>
  <c r="P32" i="1" s="1"/>
  <c r="E31" i="1" a="1"/>
  <c r="E31" i="1" s="1"/>
  <c r="P31" i="1" s="1"/>
  <c r="E30" i="1" a="1"/>
  <c r="E30" i="1"/>
  <c r="E29" i="1" a="1"/>
  <c r="E29" i="1" s="1"/>
  <c r="P29" i="1" s="1"/>
  <c r="E44" i="1" a="1"/>
  <c r="E44" i="1" s="1"/>
  <c r="P44" i="1" s="1"/>
  <c r="E43" i="1" a="1"/>
  <c r="E43" i="1" s="1"/>
  <c r="E42" i="1" a="1"/>
  <c r="E42" i="1" s="1"/>
  <c r="P42" i="1" s="1"/>
  <c r="E41" i="1" a="1"/>
  <c r="E41" i="1"/>
  <c r="E40" i="1" a="1"/>
  <c r="E40" i="1"/>
  <c r="E45" i="1" a="1"/>
  <c r="E45" i="1"/>
  <c r="P45" i="1" s="1"/>
  <c r="E46" i="1" a="1"/>
  <c r="E46" i="1" s="1"/>
  <c r="P46" i="1" s="1"/>
  <c r="E47" i="1" a="1"/>
  <c r="E47" i="1"/>
  <c r="E48" i="1" a="1"/>
  <c r="E48" i="1"/>
  <c r="E49" i="1" a="1"/>
  <c r="E49" i="1"/>
  <c r="P49" i="1" s="1"/>
  <c r="E50" i="1" a="1"/>
  <c r="E50" i="1"/>
  <c r="E51" i="1" a="1"/>
  <c r="E51" i="1" s="1"/>
  <c r="P51" i="1" s="1"/>
  <c r="E52" i="1" a="1"/>
  <c r="E52" i="1" s="1"/>
  <c r="P52" i="1" s="1"/>
  <c r="E53" i="1" a="1"/>
  <c r="E53" i="1" s="1"/>
  <c r="E54" i="1" a="1"/>
  <c r="E54" i="1" s="1"/>
  <c r="E55" i="1" a="1"/>
  <c r="E55" i="1" s="1"/>
  <c r="E56" i="1" a="1"/>
  <c r="E56" i="1"/>
  <c r="E132" i="1" a="1"/>
  <c r="E132" i="1" s="1"/>
  <c r="P132" i="1"/>
  <c r="Q132" i="1"/>
  <c r="E133" i="1" a="1"/>
  <c r="E133" i="1"/>
  <c r="P133" i="1"/>
  <c r="Q133" i="1"/>
  <c r="E134" i="1" a="1"/>
  <c r="E134" i="1" s="1"/>
  <c r="P134" i="1" s="1"/>
  <c r="Q134" i="1"/>
  <c r="E135" i="1" a="1"/>
  <c r="E135" i="1" s="1"/>
  <c r="P135" i="1" s="1"/>
  <c r="Q135" i="1"/>
  <c r="C127" i="1"/>
  <c r="C102" i="1"/>
  <c r="C101" i="1"/>
  <c r="C100" i="1"/>
  <c r="C154" i="1" s="1"/>
  <c r="C99" i="1"/>
  <c r="C98" i="1"/>
  <c r="C97" i="1"/>
  <c r="C95" i="1"/>
  <c r="Q150" i="1"/>
  <c r="P150" i="1"/>
  <c r="Q149" i="1"/>
  <c r="Q148" i="1"/>
  <c r="Q147" i="1"/>
  <c r="Q146" i="1"/>
  <c r="P146" i="1"/>
  <c r="Q145" i="1"/>
  <c r="Q144" i="1"/>
  <c r="Q143" i="1"/>
  <c r="Q142" i="1"/>
  <c r="Q141" i="1"/>
  <c r="P141" i="1"/>
  <c r="Q140" i="1"/>
  <c r="Q139" i="1"/>
  <c r="P139" i="1"/>
  <c r="Q138" i="1"/>
  <c r="P138" i="1"/>
  <c r="Q137" i="1"/>
  <c r="Q136" i="1"/>
  <c r="P136" i="1"/>
  <c r="Q131" i="1"/>
  <c r="Q130" i="1"/>
  <c r="P130" i="1"/>
  <c r="Q129" i="1"/>
  <c r="P129" i="1"/>
  <c r="Q128" i="1"/>
  <c r="P128" i="1"/>
  <c r="Q127" i="1"/>
  <c r="Q126" i="1"/>
  <c r="P126" i="1"/>
  <c r="Q125" i="1"/>
  <c r="P125" i="1"/>
  <c r="Q124" i="1"/>
  <c r="P124" i="1"/>
  <c r="Q123" i="1"/>
  <c r="P123" i="1"/>
  <c r="Q122" i="1"/>
  <c r="Q121" i="1"/>
  <c r="Q120" i="1"/>
  <c r="P120" i="1"/>
  <c r="Q119" i="1"/>
  <c r="P119" i="1"/>
  <c r="Q118" i="1"/>
  <c r="P118" i="1"/>
  <c r="Q117" i="1"/>
  <c r="P117" i="1"/>
  <c r="Q116" i="1"/>
  <c r="P116" i="1"/>
  <c r="Q115" i="1"/>
  <c r="P115" i="1"/>
  <c r="Q114" i="1"/>
  <c r="P114" i="1"/>
  <c r="Q113" i="1"/>
  <c r="Q112" i="1"/>
  <c r="P112" i="1"/>
  <c r="Q111" i="1"/>
  <c r="P111" i="1"/>
  <c r="Q110" i="1"/>
  <c r="P110" i="1"/>
  <c r="Q109" i="1"/>
  <c r="Q108" i="1"/>
  <c r="Q107" i="1"/>
  <c r="P107" i="1"/>
  <c r="Q106" i="1"/>
  <c r="P106" i="1"/>
  <c r="Q105" i="1"/>
  <c r="P105" i="1"/>
  <c r="Q104" i="1"/>
  <c r="P104" i="1"/>
  <c r="Q103" i="1"/>
  <c r="P103" i="1"/>
  <c r="Q102" i="1"/>
  <c r="P102" i="1"/>
  <c r="Q101" i="1"/>
  <c r="P101" i="1"/>
  <c r="Q100" i="1"/>
  <c r="Q99" i="1"/>
  <c r="Q98" i="1"/>
  <c r="P98" i="1"/>
  <c r="Q97" i="1"/>
  <c r="Q96" i="1"/>
  <c r="Q95" i="1"/>
  <c r="P95" i="1"/>
  <c r="Q94" i="1"/>
  <c r="P94" i="1"/>
  <c r="Q93" i="1"/>
  <c r="P93" i="1"/>
  <c r="Q92" i="1"/>
  <c r="Q91" i="1"/>
  <c r="Q90" i="1"/>
  <c r="Q89" i="1"/>
  <c r="Q88" i="1"/>
  <c r="P88" i="1"/>
  <c r="Q87" i="1"/>
  <c r="Q86" i="1"/>
  <c r="Q85" i="1"/>
  <c r="P85" i="1"/>
  <c r="Q84" i="1"/>
  <c r="P84" i="1"/>
  <c r="Q83" i="1"/>
  <c r="P83" i="1"/>
  <c r="Q82" i="1"/>
  <c r="P82" i="1"/>
  <c r="Q81" i="1"/>
  <c r="P81" i="1"/>
  <c r="Q80" i="1"/>
  <c r="P80" i="1"/>
  <c r="Q79" i="1"/>
  <c r="Q78" i="1"/>
  <c r="Q77" i="1"/>
  <c r="P77" i="1"/>
  <c r="Q76" i="1"/>
  <c r="P76" i="1"/>
  <c r="Q75" i="1"/>
  <c r="P75" i="1"/>
  <c r="Q74" i="1"/>
  <c r="Q73" i="1"/>
  <c r="P73" i="1"/>
  <c r="Q72" i="1"/>
  <c r="Q71" i="1"/>
  <c r="Q70" i="1"/>
  <c r="Q69" i="1"/>
  <c r="P69" i="1"/>
  <c r="Q68" i="1"/>
  <c r="P68" i="1"/>
  <c r="Q67" i="1"/>
  <c r="P67" i="1"/>
  <c r="Q66" i="1"/>
  <c r="Q65" i="1"/>
  <c r="P65" i="1"/>
  <c r="Q64" i="1"/>
  <c r="Q63" i="1"/>
  <c r="Q62" i="1"/>
  <c r="P62" i="1"/>
  <c r="Q61" i="1"/>
  <c r="Q60" i="1"/>
  <c r="P60" i="1"/>
  <c r="Q59" i="1"/>
  <c r="P59" i="1"/>
  <c r="Q58" i="1"/>
  <c r="Q57" i="1"/>
  <c r="P57" i="1"/>
  <c r="Q56" i="1"/>
  <c r="P56" i="1"/>
  <c r="Q55" i="1"/>
  <c r="P55" i="1"/>
  <c r="Q54" i="1"/>
  <c r="P54" i="1"/>
  <c r="Q53" i="1"/>
  <c r="P53" i="1"/>
  <c r="Q52" i="1"/>
  <c r="Q51" i="1"/>
  <c r="Q50" i="1"/>
  <c r="P50" i="1"/>
  <c r="Q49" i="1"/>
  <c r="Q48" i="1"/>
  <c r="P48" i="1"/>
  <c r="Q47" i="1"/>
  <c r="P47" i="1"/>
  <c r="Q46" i="1"/>
  <c r="Q45" i="1"/>
  <c r="Q44" i="1"/>
  <c r="Q43" i="1"/>
  <c r="P43" i="1"/>
  <c r="Q42" i="1"/>
  <c r="Q41" i="1"/>
  <c r="P41" i="1"/>
  <c r="Q40" i="1"/>
  <c r="P40" i="1"/>
  <c r="Q39" i="1"/>
  <c r="P39" i="1"/>
  <c r="Q38" i="1"/>
  <c r="Q37" i="1"/>
  <c r="P37" i="1"/>
  <c r="Q36" i="1"/>
  <c r="P36" i="1"/>
  <c r="Q35" i="1"/>
  <c r="Q34" i="1"/>
  <c r="P34" i="1"/>
  <c r="Q33" i="1"/>
  <c r="P33" i="1"/>
  <c r="Q32" i="1"/>
  <c r="Q31" i="1"/>
  <c r="Q30" i="1"/>
  <c r="P30" i="1"/>
  <c r="Q29" i="1"/>
  <c r="Q28" i="1"/>
  <c r="P28" i="1"/>
  <c r="Q27" i="1"/>
  <c r="Q26" i="1"/>
  <c r="P26" i="1"/>
  <c r="Q25" i="1"/>
  <c r="P25" i="1"/>
  <c r="Q24" i="1"/>
  <c r="P24" i="1"/>
  <c r="Q23" i="1"/>
  <c r="P23" i="1"/>
  <c r="Q22" i="1"/>
  <c r="P22" i="1"/>
  <c r="Q21" i="1"/>
  <c r="P21" i="1"/>
  <c r="Q20" i="1"/>
  <c r="Q19" i="1"/>
  <c r="Q18" i="1"/>
  <c r="P18" i="1"/>
  <c r="Q17" i="1"/>
  <c r="P17" i="1"/>
  <c r="Q16" i="1"/>
  <c r="P16" i="1"/>
  <c r="Q15" i="1"/>
  <c r="Q14" i="1"/>
  <c r="Q13" i="1"/>
  <c r="Q12" i="1"/>
  <c r="P12" i="1"/>
  <c r="Q11" i="1"/>
  <c r="Q10" i="1"/>
  <c r="Q9" i="1"/>
  <c r="P9" i="1"/>
  <c r="Q8" i="1"/>
  <c r="Q7" i="1"/>
  <c r="Q6" i="1"/>
  <c r="Q5" i="1"/>
  <c r="Q4" i="1"/>
  <c r="Q3" i="1"/>
  <c r="Q2" i="1"/>
  <c r="C153" i="1"/>
  <c r="E150" i="1" a="1"/>
  <c r="E150" i="1" s="1"/>
  <c r="E149" i="1" a="1"/>
  <c r="E149" i="1" s="1"/>
  <c r="P149" i="1" s="1"/>
  <c r="E148" i="1" a="1"/>
  <c r="E148" i="1" s="1"/>
  <c r="P148" i="1" s="1"/>
  <c r="E147" i="1" a="1"/>
  <c r="E147" i="1" s="1"/>
  <c r="P147" i="1" s="1"/>
  <c r="E146" i="1" a="1"/>
  <c r="E146" i="1" s="1"/>
  <c r="E145" i="1" a="1"/>
  <c r="E145" i="1" s="1"/>
  <c r="P145" i="1" s="1"/>
  <c r="E144" i="1" a="1"/>
  <c r="E144" i="1" s="1"/>
  <c r="P144" i="1" s="1"/>
  <c r="E143" i="1" a="1"/>
  <c r="E143" i="1" s="1"/>
  <c r="P143" i="1" s="1"/>
  <c r="E142" i="1" a="1"/>
  <c r="E142" i="1" s="1"/>
  <c r="P142" i="1" s="1"/>
  <c r="E141" i="1" a="1"/>
  <c r="E141" i="1" s="1"/>
  <c r="E140" i="1" a="1"/>
  <c r="E140" i="1" s="1"/>
  <c r="P140" i="1" s="1"/>
  <c r="E139" i="1" a="1"/>
  <c r="E139" i="1" s="1"/>
  <c r="E138" i="1" a="1"/>
  <c r="E138" i="1" s="1"/>
  <c r="E137" i="1" a="1"/>
  <c r="E137" i="1" s="1"/>
  <c r="P137" i="1" s="1"/>
  <c r="E136" i="1" a="1"/>
  <c r="E136" i="1" s="1"/>
  <c r="E131" i="1" a="1"/>
  <c r="E131" i="1" s="1"/>
  <c r="P131" i="1" s="1"/>
  <c r="E130" i="1" a="1"/>
  <c r="E130" i="1" s="1"/>
  <c r="E129" i="1" a="1"/>
  <c r="E129" i="1" s="1"/>
  <c r="E128" i="1" a="1"/>
  <c r="E128" i="1" s="1"/>
  <c r="E127" i="1" a="1"/>
  <c r="E127" i="1" s="1"/>
  <c r="P127" i="1" s="1"/>
  <c r="E126" i="1" a="1"/>
  <c r="E126" i="1" s="1"/>
  <c r="E125" i="1" a="1"/>
  <c r="E125" i="1" s="1"/>
  <c r="E124" i="1" a="1"/>
  <c r="E124" i="1" s="1"/>
  <c r="E123" i="1" a="1"/>
  <c r="E123" i="1" s="1"/>
  <c r="E122" i="1" a="1"/>
  <c r="E122" i="1" s="1"/>
  <c r="P122" i="1" s="1"/>
  <c r="E121" i="1" a="1"/>
  <c r="E121" i="1" s="1"/>
  <c r="P121" i="1" s="1"/>
  <c r="E120" i="1" a="1"/>
  <c r="E120" i="1" s="1"/>
  <c r="E119" i="1" a="1"/>
  <c r="E119" i="1" s="1"/>
  <c r="E118" i="1" a="1"/>
  <c r="E118" i="1" s="1"/>
  <c r="E117" i="1" a="1"/>
  <c r="E117" i="1" s="1"/>
  <c r="E116" i="1" a="1"/>
  <c r="E116" i="1" s="1"/>
  <c r="E115" i="1" a="1"/>
  <c r="E115" i="1" s="1"/>
  <c r="E114" i="1" a="1"/>
  <c r="E114" i="1" s="1"/>
  <c r="E113" i="1" a="1"/>
  <c r="E113" i="1" s="1"/>
  <c r="P113" i="1" s="1"/>
  <c r="E112" i="1" a="1"/>
  <c r="E112" i="1" s="1"/>
  <c r="E111" i="1" a="1"/>
  <c r="E111" i="1" s="1"/>
  <c r="E110" i="1" a="1"/>
  <c r="E110" i="1" s="1"/>
  <c r="E109" i="1" a="1"/>
  <c r="E109" i="1" s="1"/>
  <c r="P109" i="1" s="1"/>
  <c r="E108" i="1" a="1"/>
  <c r="E108" i="1" s="1"/>
  <c r="P108" i="1" s="1"/>
  <c r="E107" i="1" a="1"/>
  <c r="E107" i="1" s="1"/>
  <c r="E106" i="1" a="1"/>
  <c r="E106" i="1" s="1"/>
  <c r="E105" i="1" a="1"/>
  <c r="E105" i="1" s="1"/>
  <c r="E104" i="1" a="1"/>
  <c r="E104" i="1" s="1"/>
  <c r="E103" i="1" a="1"/>
  <c r="E103" i="1" s="1"/>
  <c r="E102" i="1" a="1"/>
  <c r="E102" i="1" s="1"/>
  <c r="E101" i="1" a="1"/>
  <c r="E101" i="1" s="1"/>
  <c r="E100" i="1" a="1"/>
  <c r="E100" i="1" s="1"/>
  <c r="P100" i="1" s="1"/>
  <c r="E99" i="1" a="1"/>
  <c r="E99" i="1" s="1"/>
  <c r="P99" i="1" s="1"/>
  <c r="E98" i="1" a="1"/>
  <c r="E98" i="1" s="1"/>
  <c r="E97" i="1" a="1"/>
  <c r="E97" i="1" s="1"/>
  <c r="P97" i="1" s="1"/>
  <c r="E96" i="1" a="1"/>
  <c r="E96" i="1" s="1"/>
  <c r="P96" i="1" s="1"/>
  <c r="E95" i="1" a="1"/>
  <c r="E95" i="1" s="1"/>
  <c r="E94" i="1" a="1"/>
  <c r="E94" i="1" s="1"/>
  <c r="E93" i="1" a="1"/>
  <c r="E93" i="1" s="1"/>
  <c r="E92" i="1" a="1"/>
  <c r="E92" i="1" s="1"/>
  <c r="P92" i="1" s="1"/>
  <c r="E91" i="1" a="1"/>
  <c r="E91" i="1" s="1"/>
  <c r="P91" i="1" s="1"/>
  <c r="E90" i="1" a="1"/>
  <c r="E90" i="1" s="1"/>
  <c r="P90" i="1" s="1"/>
  <c r="E89" i="1" a="1"/>
  <c r="E89" i="1" s="1"/>
  <c r="P89" i="1" s="1"/>
  <c r="E88" i="1" a="1"/>
  <c r="E88" i="1" s="1"/>
  <c r="E87" i="1" a="1"/>
  <c r="E87" i="1" s="1"/>
  <c r="P87" i="1" s="1"/>
  <c r="E86" i="1" a="1"/>
  <c r="E86" i="1" s="1"/>
  <c r="P86" i="1" s="1"/>
  <c r="E85" i="1" a="1"/>
  <c r="E85" i="1" s="1"/>
  <c r="E84" i="1" a="1"/>
  <c r="E84" i="1" s="1"/>
  <c r="E83" i="1" a="1"/>
  <c r="E83" i="1" s="1"/>
  <c r="E82" i="1" a="1"/>
  <c r="E82" i="1" s="1"/>
  <c r="E81" i="1" a="1"/>
  <c r="E81" i="1" s="1"/>
  <c r="E80" i="1" a="1"/>
  <c r="E80" i="1" s="1"/>
  <c r="E79" i="1" a="1"/>
  <c r="E79" i="1" s="1"/>
  <c r="P79" i="1" s="1"/>
  <c r="E78" i="1" a="1"/>
  <c r="E78" i="1" s="1"/>
  <c r="P78" i="1" s="1"/>
  <c r="E77" i="1" a="1"/>
  <c r="E77" i="1" s="1"/>
  <c r="E76" i="1" a="1"/>
  <c r="E76" i="1" s="1"/>
  <c r="E75" i="1" a="1"/>
  <c r="E75" i="1" s="1"/>
  <c r="E74" i="1" a="1"/>
  <c r="E74" i="1" s="1"/>
  <c r="P74" i="1" s="1"/>
  <c r="E73" i="1" a="1"/>
  <c r="E73" i="1" s="1"/>
  <c r="E72" i="1" a="1"/>
  <c r="E72" i="1" s="1"/>
  <c r="P72" i="1" s="1"/>
  <c r="E71" i="1" a="1"/>
  <c r="E71" i="1" s="1"/>
  <c r="P71" i="1" s="1"/>
  <c r="E70" i="1" a="1"/>
  <c r="E70" i="1" s="1"/>
  <c r="P70" i="1" s="1"/>
  <c r="E69" i="1" a="1"/>
  <c r="E69" i="1" s="1"/>
  <c r="E68" i="1" a="1"/>
  <c r="E68" i="1" s="1"/>
  <c r="E67" i="1" a="1"/>
  <c r="E67" i="1" s="1"/>
  <c r="E66" i="1" a="1"/>
  <c r="E66" i="1" s="1"/>
  <c r="P66" i="1" s="1"/>
  <c r="E65" i="1" a="1"/>
  <c r="E65" i="1" s="1"/>
  <c r="E64" i="1" a="1"/>
  <c r="E64" i="1" s="1"/>
  <c r="P64" i="1" s="1"/>
  <c r="E63" i="1" a="1"/>
  <c r="E63" i="1" s="1"/>
  <c r="P63" i="1" s="1"/>
  <c r="E62" i="1" a="1"/>
  <c r="E62" i="1" s="1"/>
  <c r="E61" i="1" a="1"/>
  <c r="E61" i="1" s="1"/>
  <c r="P61" i="1" s="1"/>
  <c r="E60" i="1" a="1"/>
  <c r="E60" i="1" s="1"/>
  <c r="E59" i="1" a="1"/>
  <c r="E59" i="1" s="1"/>
  <c r="E58" i="1" a="1"/>
  <c r="E58" i="1" s="1"/>
  <c r="P58" i="1" s="1"/>
  <c r="E57" i="1" a="1"/>
  <c r="E57" i="1" s="1"/>
  <c r="C155" i="1" l="1"/>
  <c r="C156" i="1"/>
  <c r="C157" i="1"/>
  <c r="E161" i="1"/>
  <c r="C151" i="1"/>
  <c r="B151" i="1"/>
  <c r="E163" i="1" l="1"/>
  <c r="E166" i="1" s="1"/>
  <c r="P151" i="1"/>
  <c r="Q151" i="1"/>
  <c r="E165" i="1" l="1"/>
  <c r="E16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<sst xmlns="http://schemas.openxmlformats.org/spreadsheetml/2006/main" count="479" uniqueCount="193">
  <si>
    <t>Počet aktivních žáků</t>
  </si>
  <si>
    <t>Úroveň</t>
  </si>
  <si>
    <t>Finanční nárok</t>
  </si>
  <si>
    <t>Metodická příručka</t>
  </si>
  <si>
    <t>Sbírka šachových úloh</t>
  </si>
  <si>
    <t>Cvičebnice č.1</t>
  </si>
  <si>
    <t>Cvičebnice č.2</t>
  </si>
  <si>
    <t>Cvičebnice č.3</t>
  </si>
  <si>
    <t>Cvičebnice č.4</t>
  </si>
  <si>
    <t>Cvičebnice č.5</t>
  </si>
  <si>
    <t>Cvičebnice č.6</t>
  </si>
  <si>
    <t>Cvičebnice č.7</t>
  </si>
  <si>
    <t>Klub</t>
  </si>
  <si>
    <t>Kraj</t>
  </si>
  <si>
    <t>SUMY</t>
  </si>
  <si>
    <t>ČR</t>
  </si>
  <si>
    <t>Úroveň 1</t>
  </si>
  <si>
    <t>Úroveň 2</t>
  </si>
  <si>
    <t>Úroveň 3</t>
  </si>
  <si>
    <t>Celkem úrovní k rozdělení</t>
  </si>
  <si>
    <t>Rozpočet</t>
  </si>
  <si>
    <t>Náklady na distribuci</t>
  </si>
  <si>
    <t>K rozdělení</t>
  </si>
  <si>
    <t>Pěšcovky</t>
  </si>
  <si>
    <t>Finance (F)/Knihy (K)</t>
  </si>
  <si>
    <t>Doplatek knihy</t>
  </si>
  <si>
    <t>Finační dotace</t>
  </si>
  <si>
    <t>Úroveň 4</t>
  </si>
  <si>
    <t>ŠO Gordic Jihlava</t>
  </si>
  <si>
    <t>K</t>
  </si>
  <si>
    <t>TJ Náměšť n/Oslavou</t>
  </si>
  <si>
    <t>Spartak Velká Bíteš</t>
  </si>
  <si>
    <t>TJ Spartak Pelhřimov</t>
  </si>
  <si>
    <t>TJ Žďár nad Sázavou z.s.</t>
  </si>
  <si>
    <t>Šachový klub Světlá nad Sázavou</t>
  </si>
  <si>
    <t>TJ Lanškroun</t>
  </si>
  <si>
    <t>ŠK Svitavy</t>
  </si>
  <si>
    <t>TJ Slovan Moravská Třebová</t>
  </si>
  <si>
    <t>TJ Sokol Nekoř</t>
  </si>
  <si>
    <t>TJ Štefanydes Polička</t>
  </si>
  <si>
    <t>Šachový klub Ústí nad Orlicí, z.s.</t>
  </si>
  <si>
    <t>Šachový oddíl Horní Čermná z.s.</t>
  </si>
  <si>
    <t>Šachový klub Rapid Pardubice, z.s.</t>
  </si>
  <si>
    <t>TJ Lokomotiva Česká Třebová</t>
  </si>
  <si>
    <t>F</t>
  </si>
  <si>
    <t>TJ ŠO Chrudim</t>
  </si>
  <si>
    <t>ŠO Kunvaldská a.s. Kunvald</t>
  </si>
  <si>
    <t>ŠO Hlinsko</t>
  </si>
  <si>
    <t>TJ CHS Chotěboř</t>
  </si>
  <si>
    <t>Šachový spolek Železné hory</t>
  </si>
  <si>
    <t>TJ Sokol Zaječice</t>
  </si>
  <si>
    <t>Region Panda, z.s.</t>
  </si>
  <si>
    <t>Šachklub Jilemnice</t>
  </si>
  <si>
    <t>Šachový klub Jičín z.s.</t>
  </si>
  <si>
    <t>Šachový klub Lípa, z.s.</t>
  </si>
  <si>
    <t>ŠK DDM Třebechovice pod Orebem</t>
  </si>
  <si>
    <t>ŠŠPM Lipky HK</t>
  </si>
  <si>
    <t>TJ Jiskra Jaroměř</t>
  </si>
  <si>
    <t>TJ Lázně Bělohrad z.s.</t>
  </si>
  <si>
    <t>TJ Náchod</t>
  </si>
  <si>
    <t>ŠK Karlovy Vary</t>
  </si>
  <si>
    <t>Karlovarský šachklub Tietz</t>
  </si>
  <si>
    <t>ŠK Valdštejn Cheb</t>
  </si>
  <si>
    <t>SK EMKaD Holešov z.s.</t>
  </si>
  <si>
    <t>SK Boršice</t>
  </si>
  <si>
    <t>SK Staré Město</t>
  </si>
  <si>
    <t>SK Sulimov</t>
  </si>
  <si>
    <t>Šachy Hošťálková z.s.</t>
  </si>
  <si>
    <t>SK Zlín-Malenovice z.s.</t>
  </si>
  <si>
    <t>TJ Sokol Valašská Bystřice</t>
  </si>
  <si>
    <t>TJ Vlčnov</t>
  </si>
  <si>
    <t>ŠO Kunovice</t>
  </si>
  <si>
    <t>Tělovýchovná jednota Sokol Ústí z.s.</t>
  </si>
  <si>
    <t>ŠK Zlín z.s.</t>
  </si>
  <si>
    <t>Gumárny Zubří</t>
  </si>
  <si>
    <t>Šachový klub Vsetín z.s.</t>
  </si>
  <si>
    <t>ŠK 64 Plzeň</t>
  </si>
  <si>
    <t>ŠK Dvorec</t>
  </si>
  <si>
    <t>ŠK Garde Kaznějov</t>
  </si>
  <si>
    <t>ŠK Líně</t>
  </si>
  <si>
    <t>ŠK Sokol Klatovy</t>
  </si>
  <si>
    <t>Sokol Domažlice</t>
  </si>
  <si>
    <t>ŠK Tachov</t>
  </si>
  <si>
    <t>SŠK TJ Heřmanova Huť z.s. / TJ NÝŘANY z.s.</t>
  </si>
  <si>
    <t>TJ Sokol Plzeň-Letná</t>
  </si>
  <si>
    <t>ŠK Slavoj Poruba</t>
  </si>
  <si>
    <t>ŠK Šenov</t>
  </si>
  <si>
    <t>SK Kravaře</t>
  </si>
  <si>
    <t>Interchess</t>
  </si>
  <si>
    <t>TJ Tatran Město Albrechtice z.s.</t>
  </si>
  <si>
    <t>Beskydská šachová škola z.s.</t>
  </si>
  <si>
    <t>ŠK TJ Dolní Benešov</t>
  </si>
  <si>
    <t>Orel Opava</t>
  </si>
  <si>
    <t>TJ TŽ Třinec</t>
  </si>
  <si>
    <t>Šachy Krnov, z.s.</t>
  </si>
  <si>
    <t>Slezan Opava</t>
  </si>
  <si>
    <t>ŠO Jiskra Rýmařov</t>
  </si>
  <si>
    <t>TJ Slovan Havířov</t>
  </si>
  <si>
    <t>TJ Ostrava</t>
  </si>
  <si>
    <t>TJ Kobylisy</t>
  </si>
  <si>
    <t>ŠK Praha-Smíchov</t>
  </si>
  <si>
    <t>Šachový oddíl TJ DUKLA Praha</t>
  </si>
  <si>
    <t>Šachový klub Na Smetance, z.s.</t>
  </si>
  <si>
    <t>ŠK Aurora</t>
  </si>
  <si>
    <t>SK OAZA Praha</t>
  </si>
  <si>
    <t>Šachy Štěpán</t>
  </si>
  <si>
    <t>Šachový klub Bohnice</t>
  </si>
  <si>
    <t>Unichess</t>
  </si>
  <si>
    <t>ŠK Zličín Praha</t>
  </si>
  <si>
    <t>ŠK Sokol Vyšehrad</t>
  </si>
  <si>
    <t>TJ Bohemians Praha</t>
  </si>
  <si>
    <t>ŠK Dopravní podnik Praha</t>
  </si>
  <si>
    <t>Šachový klub Viktoria Žižkov</t>
  </si>
  <si>
    <t>Šachový spolek Újezd nad Lesy</t>
  </si>
  <si>
    <t>TJ Sokol Údlice</t>
  </si>
  <si>
    <t>TJ Klášterec nad Ohří</t>
  </si>
  <si>
    <t>Šachový klub Louny</t>
  </si>
  <si>
    <t>ŠK Teplice</t>
  </si>
  <si>
    <t>SK Šachy Chlumec</t>
  </si>
  <si>
    <t>SK Děčín</t>
  </si>
  <si>
    <t>ŠK Spartak Ústí nad Labem</t>
  </si>
  <si>
    <t>Klub šachistů Štětí</t>
  </si>
  <si>
    <t>Šachový klub Teplice</t>
  </si>
  <si>
    <t>Šachový klub Jeseník, z.s.</t>
  </si>
  <si>
    <t>ŠK 1921 Zábřeh z.s.</t>
  </si>
  <si>
    <t>Šachový klub Mohelnice z.s.</t>
  </si>
  <si>
    <t>Šachy Bukovany</t>
  </si>
  <si>
    <t>Oddíl šachů SK Prostějov</t>
  </si>
  <si>
    <t>ŠK ZŠ Hrabišín</t>
  </si>
  <si>
    <t>Agentura 64 Grygov</t>
  </si>
  <si>
    <t>SK ROŠÁDA Prostějov z.s.</t>
  </si>
  <si>
    <t>TJ Slovan Varnsdorf z.s.</t>
  </si>
  <si>
    <t>Šachový klub Frýdlant</t>
  </si>
  <si>
    <t>TJ Bižuterie Jablonec nad Nisou</t>
  </si>
  <si>
    <t>TJ Desko Liberec</t>
  </si>
  <si>
    <t>ŠK Kapličák Liberec spolek</t>
  </si>
  <si>
    <t xml:space="preserve">ŠK ZIKUDA Turnov </t>
  </si>
  <si>
    <t>ŠK Česká Lípa</t>
  </si>
  <si>
    <t>QCC České Budějovice</t>
  </si>
  <si>
    <t>VŠTE České Budějovice</t>
  </si>
  <si>
    <t>ŠACHklub Tábor z.s.</t>
  </si>
  <si>
    <t>Chess club Písek</t>
  </si>
  <si>
    <t>Spartak Kaplice</t>
  </si>
  <si>
    <t>TJ ČZ Strakonice</t>
  </si>
  <si>
    <t>Spartak Soběslav</t>
  </si>
  <si>
    <t>SK Royal</t>
  </si>
  <si>
    <t>ŠK Český Krumlov</t>
  </si>
  <si>
    <t>Šachy Bowling Brno, z.s.</t>
  </si>
  <si>
    <t>Šachová škola HŘÍBATA</t>
  </si>
  <si>
    <t>ŠK Hustopeče</t>
  </si>
  <si>
    <t>Jezdci Jundrov</t>
  </si>
  <si>
    <t>ŠK Kunštát, z.s.</t>
  </si>
  <si>
    <t>ŠK Kuřim, z.s.</t>
  </si>
  <si>
    <t>Šachový klub Lokomotiva Brno, z.s.</t>
  </si>
  <si>
    <t>ŠK Sokol Tišnov</t>
  </si>
  <si>
    <t>ŠK Slavoj Velké Pavlovice</t>
  </si>
  <si>
    <t>Šachy Zastávka</t>
  </si>
  <si>
    <t>GPOA Znojmo, spolek</t>
  </si>
  <si>
    <t>Šachový klub Duras Brno, z.s.</t>
  </si>
  <si>
    <t>Šachy Vyškov</t>
  </si>
  <si>
    <t>Šachový klub Bakov nad Jizerou</t>
  </si>
  <si>
    <t>Sokol Pečky</t>
  </si>
  <si>
    <t>ŠK Zdice</t>
  </si>
  <si>
    <t>ŠK Spartak Čelákovice</t>
  </si>
  <si>
    <t xml:space="preserve">TJ KRALUPY, z.s. </t>
  </si>
  <si>
    <t>Šachová škola STAMAT, z.s.</t>
  </si>
  <si>
    <t>ŠK Český Brod</t>
  </si>
  <si>
    <t>Šachklub města Dobrovice, z.s.</t>
  </si>
  <si>
    <t>ŠK JOLY Lysá nad Labem, z.s.</t>
  </si>
  <si>
    <t>Klub šachistů Říčany 1925</t>
  </si>
  <si>
    <t>TJ Jince</t>
  </si>
  <si>
    <t>TJ Jawa Brodce</t>
  </si>
  <si>
    <t>TJ Neratovice</t>
  </si>
  <si>
    <t>TJ Spartak Vlašim</t>
  </si>
  <si>
    <t>Šachový klub Příbram-Baník, spolek</t>
  </si>
  <si>
    <t>TJ Auto Škoda Mladá Boleslav</t>
  </si>
  <si>
    <t>Sokol Buštěhrad</t>
  </si>
  <si>
    <t>KŠSV</t>
  </si>
  <si>
    <t>PDŠS</t>
  </si>
  <si>
    <t>KHŠS</t>
  </si>
  <si>
    <t>KŠSKV</t>
  </si>
  <si>
    <t>ŠSZK</t>
  </si>
  <si>
    <t>ŠSPK</t>
  </si>
  <si>
    <t>MKŠS</t>
  </si>
  <si>
    <t>PŠS</t>
  </si>
  <si>
    <t>ÚKŠS</t>
  </si>
  <si>
    <t>ŠSOK</t>
  </si>
  <si>
    <t>ŠSLK</t>
  </si>
  <si>
    <t>JŠS</t>
  </si>
  <si>
    <t>JMŠS</t>
  </si>
  <si>
    <t>SŠS</t>
  </si>
  <si>
    <t>Šachový klub KDJS Sedlčany, z.s.</t>
  </si>
  <si>
    <t>Šachový klub Velvary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</si>
</sst>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* #,##0\ &quot;Kč&quot;_-;\-* #,##0\ &quot;Kč&quot;_-;_-* &quot;-&quot;\ &quot;Kč&quot;_-;_-@_-"/>
    <numFmt numFmtId="44" formatCode="_-* #,##0.00\ &quot;Kč&quot;_-;\-* #,##0.00\ &quot;Kč&quot;_-;_-* &quot;-&quot;??\ &quot;Kč&quot;_-;_-@_-"/>
    <numFmt numFmtId="164" formatCode="#,##0.00\ &quot;Kč&quot;"/>
  </numFmts>
  <fonts count="2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1"/>
      <color rgb="FFFFFFFF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color indexed="8"/>
      <name val="arial"/>
      <charset val="1"/>
    </font>
    <font>
      <b/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u/>
      <sz val="11"/>
      <color indexed="30"/>
      <name val="Calibri"/>
      <family val="2"/>
      <charset val="238"/>
    </font>
    <font>
      <sz val="10"/>
      <name val="Arial"/>
      <family val="2"/>
      <charset val="238"/>
    </font>
    <font>
      <b/>
      <sz val="24"/>
      <color indexed="8"/>
      <name val="Calibri"/>
      <family val="2"/>
      <charset val="238"/>
    </font>
    <font>
      <sz val="1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10"/>
      <color indexed="63"/>
      <name val="Calibri"/>
      <family val="2"/>
      <charset val="238"/>
    </font>
    <font>
      <i/>
      <sz val="10"/>
      <color indexed="23"/>
      <name val="Calibri"/>
      <family val="2"/>
      <charset val="238"/>
    </font>
    <font>
      <sz val="10"/>
      <color indexed="17"/>
      <name val="Calibri"/>
      <family val="2"/>
      <charset val="238"/>
    </font>
    <font>
      <sz val="10"/>
      <color indexed="19"/>
      <name val="Calibri"/>
      <family val="2"/>
      <charset val="238"/>
    </font>
    <font>
      <sz val="10"/>
      <color indexed="10"/>
      <name val="Calibri"/>
      <family val="2"/>
      <charset val="238"/>
    </font>
    <font>
      <sz val="10"/>
      <color indexed="9"/>
      <name val="Calibri"/>
      <family val="2"/>
      <charset val="238"/>
    </font>
    <font>
      <sz val="11"/>
      <color indexed="8"/>
      <name val="Calibri"/>
      <family val="2"/>
    </font>
    <font>
      <sz val="11"/>
      <color rgb="FF000000"/>
      <name val="Calibri"/>
      <family val="2"/>
      <charset val="238"/>
    </font>
    <font>
      <u/>
      <sz val="11"/>
      <color theme="10"/>
      <name val="Arial"/>
      <family val="2"/>
      <charset val="238"/>
    </font>
    <font>
      <u/>
      <sz val="11"/>
      <color rgb="FF0000FF"/>
      <name val="Calibri"/>
      <family val="2"/>
      <charset val="238"/>
    </font>
    <font>
      <u/>
      <sz val="11"/>
      <color theme="10"/>
      <name val="Calibri"/>
      <family val="2"/>
      <charset val="238"/>
      <scheme val="minor"/>
    </font>
    <font>
      <u/>
      <sz val="10"/>
      <color theme="10"/>
      <name val="Arial"/>
      <family val="2"/>
      <charset val="238"/>
    </font>
    <font>
      <u/>
      <sz val="11"/>
      <color theme="10"/>
      <name val="Calibri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5"/>
      </patternFill>
    </fill>
    <fill>
      <patternFill patternType="solid">
        <fgColor indexed="45"/>
        <bgColor indexed="47"/>
      </patternFill>
    </fill>
    <fill>
      <patternFill patternType="solid">
        <fgColor indexed="10"/>
        <bgColor indexed="16"/>
      </patternFill>
    </fill>
    <fill>
      <patternFill patternType="solid">
        <fgColor indexed="42"/>
        <bgColor indexed="27"/>
      </patternFill>
    </fill>
    <fill>
      <patternFill patternType="solid">
        <fgColor indexed="26"/>
        <bgColor indexed="9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31">
    <xf numFmtId="0" fontId="0" fillId="0" borderId="0"/>
    <xf numFmtId="0" fontId="9" fillId="0" borderId="0" applyNumberFormat="0" applyFill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9" fillId="8" borderId="0" applyNumberFormat="0" applyBorder="0" applyAlignment="0" applyProtection="0"/>
    <xf numFmtId="0" fontId="20" fillId="9" borderId="0" applyNumberFormat="0" applyBorder="0" applyAlignment="0" applyProtection="0"/>
    <xf numFmtId="0" fontId="10" fillId="10" borderId="0" applyNumberFormat="0" applyBorder="0" applyAlignment="0" applyProtection="0"/>
    <xf numFmtId="0" fontId="7" fillId="0" borderId="0"/>
    <xf numFmtId="0" fontId="23" fillId="0" borderId="0"/>
    <xf numFmtId="0" fontId="17" fillId="0" borderId="0" applyNumberFormat="0" applyFill="0" applyBorder="0" applyAlignment="0" applyProtection="0"/>
    <xf numFmtId="0" fontId="18" fillId="11" borderId="0" applyNumberFormat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5" fillId="0" borderId="0" applyBorder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1" fillId="0" borderId="0" applyBorder="0" applyProtection="0"/>
    <xf numFmtId="0" fontId="28" fillId="0" borderId="0" applyNumberFormat="0" applyFill="0" applyBorder="0" applyAlignment="0" applyProtection="0">
      <alignment vertical="top"/>
      <protection locked="0"/>
    </xf>
    <xf numFmtId="0" fontId="19" fillId="12" borderId="0" applyNumberFormat="0" applyBorder="0" applyAlignment="0" applyProtection="0"/>
    <xf numFmtId="0" fontId="7" fillId="0" borderId="0"/>
    <xf numFmtId="0" fontId="12" fillId="0" borderId="0"/>
    <xf numFmtId="0" fontId="8" fillId="0" borderId="0"/>
    <xf numFmtId="0" fontId="23" fillId="0" borderId="0"/>
    <xf numFmtId="0" fontId="7" fillId="0" borderId="0"/>
    <xf numFmtId="0" fontId="22" fillId="0" borderId="0"/>
    <xf numFmtId="0" fontId="16" fillId="12" borderId="19" applyNumberFormat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20" fillId="0" borderId="0" applyNumberFormat="0" applyFill="0" applyBorder="0" applyAlignment="0" applyProtection="0"/>
  </cellStyleXfs>
  <cellXfs count="60">
    <xf numFmtId="0" fontId="0" fillId="0" borderId="0" xfId="0"/>
    <xf numFmtId="0" fontId="1" fillId="4" borderId="7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9" xfId="0" applyFont="1" applyFill="1" applyBorder="1" applyAlignment="1">
      <alignment horizontal="center" vertical="center"/>
    </xf>
    <xf numFmtId="0" fontId="1" fillId="4" borderId="12" xfId="0" applyFont="1" applyFill="1" applyBorder="1" applyAlignment="1">
      <alignment horizontal="center" vertical="center"/>
    </xf>
    <xf numFmtId="49" fontId="3" fillId="3" borderId="16" xfId="0" applyNumberFormat="1" applyFont="1" applyFill="1" applyBorder="1" applyAlignment="1">
      <alignment vertical="center"/>
    </xf>
    <xf numFmtId="0" fontId="3" fillId="3" borderId="17" xfId="0" applyFont="1" applyFill="1" applyBorder="1" applyAlignment="1">
      <alignment horizontal="center"/>
    </xf>
    <xf numFmtId="0" fontId="2" fillId="2" borderId="17" xfId="0" applyFont="1" applyFill="1" applyBorder="1" applyAlignment="1" applyProtection="1">
      <alignment vertical="center"/>
      <protection locked="0"/>
    </xf>
    <xf numFmtId="0" fontId="5" fillId="3" borderId="16" xfId="0" applyFont="1" applyFill="1" applyBorder="1" applyAlignment="1">
      <alignment horizontal="center" vertical="center"/>
    </xf>
    <xf numFmtId="0" fontId="6" fillId="3" borderId="17" xfId="0" applyFont="1" applyFill="1" applyBorder="1" applyAlignment="1">
      <alignment horizontal="center" textRotation="90"/>
    </xf>
    <xf numFmtId="44" fontId="6" fillId="3" borderId="17" xfId="0" applyNumberFormat="1" applyFont="1" applyFill="1" applyBorder="1" applyAlignment="1">
      <alignment horizontal="center" textRotation="90"/>
    </xf>
    <xf numFmtId="0" fontId="6" fillId="3" borderId="18" xfId="0" applyFont="1" applyFill="1" applyBorder="1" applyAlignment="1">
      <alignment horizontal="center" vertical="center"/>
    </xf>
    <xf numFmtId="0" fontId="6" fillId="3" borderId="17" xfId="0" applyFont="1" applyFill="1" applyBorder="1" applyAlignment="1" applyProtection="1">
      <alignment horizontal="center" textRotation="90"/>
      <protection hidden="1"/>
    </xf>
    <xf numFmtId="0" fontId="6" fillId="3" borderId="17" xfId="0" applyFont="1" applyFill="1" applyBorder="1" applyAlignment="1" applyProtection="1">
      <alignment horizontal="center" textRotation="90" wrapText="1"/>
      <protection hidden="1"/>
    </xf>
    <xf numFmtId="42" fontId="0" fillId="0" borderId="0" xfId="0" applyNumberFormat="1"/>
    <xf numFmtId="42" fontId="1" fillId="0" borderId="0" xfId="0" applyNumberFormat="1" applyFont="1"/>
    <xf numFmtId="164" fontId="3" fillId="2" borderId="17" xfId="0" applyNumberFormat="1" applyFont="1" applyFill="1" applyBorder="1" applyAlignment="1">
      <alignment horizontal="center"/>
    </xf>
    <xf numFmtId="44" fontId="3" fillId="3" borderId="1" xfId="0" applyNumberFormat="1" applyFont="1" applyFill="1" applyBorder="1" applyAlignment="1" applyProtection="1">
      <alignment vertical="center"/>
      <protection hidden="1"/>
    </xf>
    <xf numFmtId="44" fontId="3" fillId="3" borderId="14" xfId="0" applyNumberFormat="1" applyFont="1" applyFill="1" applyBorder="1" applyAlignment="1" applyProtection="1">
      <alignment horizontal="right" vertical="center"/>
      <protection hidden="1"/>
    </xf>
    <xf numFmtId="44" fontId="3" fillId="3" borderId="1" xfId="0" applyNumberFormat="1" applyFont="1" applyFill="1" applyBorder="1" applyAlignment="1" applyProtection="1">
      <alignment horizontal="right" vertical="center"/>
      <protection hidden="1"/>
    </xf>
    <xf numFmtId="44" fontId="3" fillId="3" borderId="20" xfId="0" applyNumberFormat="1" applyFont="1" applyFill="1" applyBorder="1" applyAlignment="1" applyProtection="1">
      <alignment horizontal="right" vertical="center"/>
      <protection hidden="1"/>
    </xf>
    <xf numFmtId="44" fontId="3" fillId="3" borderId="17" xfId="0" applyNumberFormat="1" applyFont="1" applyFill="1" applyBorder="1" applyAlignment="1" applyProtection="1">
      <alignment vertical="center"/>
      <protection hidden="1"/>
    </xf>
    <xf numFmtId="0" fontId="1" fillId="4" borderId="23" xfId="0" applyFont="1" applyFill="1" applyBorder="1" applyAlignment="1">
      <alignment horizontal="center" vertical="center"/>
    </xf>
    <xf numFmtId="49" fontId="3" fillId="2" borderId="21" xfId="0" applyNumberFormat="1" applyFont="1" applyFill="1" applyBorder="1" applyAlignment="1" applyProtection="1">
      <alignment vertical="center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4" fillId="2" borderId="20" xfId="0" applyFont="1" applyFill="1" applyBorder="1" applyAlignment="1" applyProtection="1">
      <alignment horizontal="center"/>
      <protection locked="0" hidden="1"/>
    </xf>
    <xf numFmtId="49" fontId="3" fillId="2" borderId="2" xfId="0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 applyProtection="1">
      <alignment horizontal="center"/>
      <protection locked="0"/>
    </xf>
    <xf numFmtId="0" fontId="2" fillId="2" borderId="20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44" fontId="3" fillId="3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2" xfId="0" applyFont="1" applyFill="1" applyBorder="1" applyAlignment="1" applyProtection="1">
      <alignment horizontal="center" vertical="center"/>
      <protection locked="0"/>
    </xf>
    <xf numFmtId="0" fontId="2" fillId="2" borderId="8" xfId="0" applyFont="1" applyFill="1" applyBorder="1" applyAlignment="1" applyProtection="1">
      <alignment horizontal="center" vertical="center"/>
      <protection locked="0"/>
    </xf>
    <xf numFmtId="0" fontId="4" fillId="2" borderId="18" xfId="0" applyFont="1" applyFill="1" applyBorder="1" applyAlignment="1" applyProtection="1">
      <alignment horizontal="center" vertical="center"/>
      <protection locked="0"/>
    </xf>
    <xf numFmtId="42" fontId="0" fillId="4" borderId="26" xfId="0" applyNumberFormat="1" applyFill="1" applyBorder="1" applyProtection="1">
      <protection locked="0" hidden="1"/>
    </xf>
    <xf numFmtId="42" fontId="0" fillId="4" borderId="27" xfId="0" applyNumberFormat="1" applyFill="1" applyBorder="1" applyProtection="1">
      <protection locked="0" hidden="1"/>
    </xf>
    <xf numFmtId="42" fontId="0" fillId="4" borderId="28" xfId="0" applyNumberFormat="1" applyFill="1" applyBorder="1" applyProtection="1">
      <protection hidden="1"/>
    </xf>
    <xf numFmtId="42" fontId="0" fillId="5" borderId="29" xfId="0" applyNumberFormat="1" applyFill="1" applyBorder="1" applyProtection="1">
      <protection hidden="1"/>
    </xf>
    <xf numFmtId="42" fontId="1" fillId="4" borderId="26" xfId="0" applyNumberFormat="1" applyFont="1" applyFill="1" applyBorder="1" applyProtection="1">
      <protection hidden="1"/>
    </xf>
    <xf numFmtId="42" fontId="1" fillId="4" borderId="27" xfId="0" applyNumberFormat="1" applyFont="1" applyFill="1" applyBorder="1" applyProtection="1">
      <protection hidden="1"/>
    </xf>
    <xf numFmtId="42" fontId="1" fillId="4" borderId="30" xfId="0" applyNumberFormat="1" applyFont="1" applyFill="1" applyBorder="1" applyProtection="1">
      <protection hidden="1"/>
    </xf>
    <xf numFmtId="0" fontId="0" fillId="3" borderId="2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3" borderId="8" xfId="0" applyFill="1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6" xfId="0" applyFill="1" applyBorder="1" applyAlignment="1">
      <alignment horizontal="left" vertical="center"/>
    </xf>
    <xf numFmtId="0" fontId="0" fillId="3" borderId="9" xfId="0" applyFill="1" applyBorder="1" applyAlignment="1">
      <alignment horizontal="left" vertical="center"/>
    </xf>
    <xf numFmtId="0" fontId="0" fillId="3" borderId="3" xfId="0" applyFill="1" applyBorder="1" applyAlignment="1">
      <alignment horizontal="left" vertical="center"/>
    </xf>
    <xf numFmtId="0" fontId="0" fillId="3" borderId="4" xfId="0" applyFill="1" applyBorder="1" applyAlignment="1">
      <alignment horizontal="left" vertical="center"/>
    </xf>
    <xf numFmtId="0" fontId="0" fillId="3" borderId="7" xfId="0" applyFill="1" applyBorder="1" applyAlignment="1">
      <alignment horizontal="left" vertical="center"/>
    </xf>
    <xf numFmtId="0" fontId="0" fillId="3" borderId="10" xfId="0" applyFill="1" applyBorder="1" applyAlignment="1">
      <alignment horizontal="left" vertical="center"/>
    </xf>
    <xf numFmtId="0" fontId="0" fillId="3" borderId="11" xfId="0" applyFill="1" applyBorder="1" applyAlignment="1">
      <alignment horizontal="left" vertical="center"/>
    </xf>
    <xf numFmtId="0" fontId="0" fillId="3" borderId="12" xfId="0" applyFill="1" applyBorder="1" applyAlignment="1">
      <alignment horizontal="left" vertical="center"/>
    </xf>
    <xf numFmtId="0" fontId="0" fillId="5" borderId="13" xfId="0" applyFill="1" applyBorder="1" applyAlignment="1">
      <alignment horizontal="left" vertical="center"/>
    </xf>
    <xf numFmtId="0" fontId="0" fillId="5" borderId="14" xfId="0" applyFill="1" applyBorder="1" applyAlignment="1">
      <alignment horizontal="left" vertical="center"/>
    </xf>
    <xf numFmtId="0" fontId="0" fillId="5" borderId="15" xfId="0" applyFill="1" applyBorder="1" applyAlignment="1">
      <alignment horizontal="left" vertical="center"/>
    </xf>
    <xf numFmtId="0" fontId="1" fillId="3" borderId="10" xfId="0" applyFont="1" applyFill="1" applyBorder="1" applyAlignment="1">
      <alignment horizontal="left" vertical="center"/>
    </xf>
    <xf numFmtId="0" fontId="1" fillId="3" borderId="11" xfId="0" applyFont="1" applyFill="1" applyBorder="1" applyAlignment="1">
      <alignment horizontal="left" vertical="center"/>
    </xf>
    <xf numFmtId="0" fontId="0" fillId="3" borderId="24" xfId="0" applyFill="1" applyBorder="1" applyAlignment="1">
      <alignment horizontal="left" vertical="center"/>
    </xf>
    <xf numFmtId="0" fontId="0" fillId="3" borderId="25" xfId="0" applyFill="1" applyBorder="1" applyAlignment="1">
      <alignment horizontal="left" vertical="center"/>
    </xf>
  </cellXfs>
  <cellStyles count="31">
    <cellStyle name="Accent" xfId="1" xr:uid="{00000000-0005-0000-0000-00002F000000}"/>
    <cellStyle name="Accent 1" xfId="2" xr:uid="{00000000-0005-0000-0000-000030000000}"/>
    <cellStyle name="Accent 2" xfId="3" xr:uid="{00000000-0005-0000-0000-000031000000}"/>
    <cellStyle name="Accent 3" xfId="4" xr:uid="{00000000-0005-0000-0000-000032000000}"/>
    <cellStyle name="Bad" xfId="5" xr:uid="{00000000-0005-0000-0000-000033000000}"/>
    <cellStyle name="Error" xfId="6" xr:uid="{00000000-0005-0000-0000-000034000000}"/>
    <cellStyle name="Excel Built-in Normal" xfId="7" xr:uid="{00000000-0005-0000-0000-000035000000}"/>
    <cellStyle name="Excel Built-in Normal 2" xfId="8" xr:uid="{00000000-0005-0000-0000-000036000000}"/>
    <cellStyle name="Footnote" xfId="9" xr:uid="{00000000-0005-0000-0000-000037000000}"/>
    <cellStyle name="Good" xfId="10" xr:uid="{00000000-0005-0000-0000-000038000000}"/>
    <cellStyle name="Heading" xfId="11" xr:uid="{00000000-0005-0000-0000-000039000000}"/>
    <cellStyle name="Heading 1" xfId="12" xr:uid="{00000000-0005-0000-0000-00003A000000}"/>
    <cellStyle name="Heading 2" xfId="13" xr:uid="{00000000-0005-0000-0000-00003B000000}"/>
    <cellStyle name="Hypertextový odkaz 2" xfId="14" xr:uid="{00000000-0005-0000-0000-00003C000000}"/>
    <cellStyle name="Hypertextový odkaz 3" xfId="15" xr:uid="{00000000-0005-0000-0000-00003D000000}"/>
    <cellStyle name="Hypertextový odkaz 4" xfId="16" xr:uid="{00000000-0005-0000-0000-00003E000000}"/>
    <cellStyle name="Hypertextový odkaz 5" xfId="17" xr:uid="{00000000-0005-0000-0000-00003F000000}"/>
    <cellStyle name="Hypertextový odkaz 6" xfId="18" xr:uid="{00000000-0005-0000-0000-000040000000}"/>
    <cellStyle name="Hypertextový odkaz 7" xfId="19" xr:uid="{00000000-0005-0000-0000-000041000000}"/>
    <cellStyle name="Neutral" xfId="20" xr:uid="{00000000-0005-0000-0000-000042000000}"/>
    <cellStyle name="Normální" xfId="0" builtinId="0"/>
    <cellStyle name="Normální 2" xfId="21" xr:uid="{00000000-0005-0000-0000-000043000000}"/>
    <cellStyle name="Normální 2 2" xfId="22" xr:uid="{00000000-0005-0000-0000-000044000000}"/>
    <cellStyle name="Normální 2 3" xfId="23" xr:uid="{00000000-0005-0000-0000-000045000000}"/>
    <cellStyle name="Normální 3" xfId="24" xr:uid="{00000000-0005-0000-0000-000046000000}"/>
    <cellStyle name="Normální 4" xfId="25" xr:uid="{00000000-0005-0000-0000-000047000000}"/>
    <cellStyle name="Normální 5" xfId="26" xr:uid="{00000000-0005-0000-0000-000048000000}"/>
    <cellStyle name="Note" xfId="27" xr:uid="{00000000-0005-0000-0000-000049000000}"/>
    <cellStyle name="Status" xfId="28" xr:uid="{00000000-0005-0000-0000-00004A000000}"/>
    <cellStyle name="Text" xfId="29" xr:uid="{00000000-0005-0000-0000-00004B000000}"/>
    <cellStyle name="Warning" xfId="30" xr:uid="{00000000-0005-0000-0000-00004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2"/>
  <dimension ref="A1:R166"/>
  <sheetViews>
    <sheetView tabSelected="1" workbookViewId="0">
      <selection activeCell="T2" sqref="T2"/>
    </sheetView>
  </sheetViews>
  <sheetFormatPr defaultColWidth="8.88671875" defaultRowHeight="14.4" x14ac:dyDescent="0.3"/>
  <cols>
    <col min="1" max="1" width="30.33203125" customWidth="1"/>
    <col min="2" max="3" width="5.33203125" bestFit="1" customWidth="1"/>
    <col min="4" max="4" width="3.6640625" bestFit="1" customWidth="1"/>
    <col min="5" max="5" width="15.6640625" bestFit="1" customWidth="1"/>
    <col min="6" max="14" width="3.6640625" bestFit="1" customWidth="1"/>
    <col min="15" max="15" width="3.6640625" customWidth="1"/>
    <col min="16" max="17" width="12.6640625" customWidth="1"/>
    <col min="18" max="18" width="10.6640625" customWidth="1"/>
  </cols>
  <sheetData>
    <row r="1" spans="1:18" ht="108.6" thickBot="1" x14ac:dyDescent="0.35">
      <c r="A1" s="8" t="s">
        <v>12</v>
      </c>
      <c r="B1" s="9" t="s">
        <v>0</v>
      </c>
      <c r="C1" s="9" t="s">
        <v>1</v>
      </c>
      <c r="D1" s="12" t="s">
        <v>24</v>
      </c>
      <c r="E1" s="10" t="s">
        <v>2</v>
      </c>
      <c r="F1" s="9" t="s">
        <v>3</v>
      </c>
      <c r="G1" s="9" t="s">
        <v>4</v>
      </c>
      <c r="H1" s="9" t="s">
        <v>5</v>
      </c>
      <c r="I1" s="9" t="s">
        <v>6</v>
      </c>
      <c r="J1" s="9" t="s">
        <v>7</v>
      </c>
      <c r="K1" s="9" t="s">
        <v>8</v>
      </c>
      <c r="L1" s="9" t="s">
        <v>9</v>
      </c>
      <c r="M1" s="9" t="s">
        <v>10</v>
      </c>
      <c r="N1" s="9" t="s">
        <v>11</v>
      </c>
      <c r="O1" s="9" t="s">
        <v>23</v>
      </c>
      <c r="P1" s="13" t="s">
        <v>25</v>
      </c>
      <c r="Q1" s="13" t="s">
        <v>26</v>
      </c>
      <c r="R1" s="11" t="s">
        <v>13</v>
      </c>
    </row>
    <row r="2" spans="1:18" x14ac:dyDescent="0.3">
      <c r="A2" s="23" t="s">
        <v>28</v>
      </c>
      <c r="B2" s="24">
        <v>23</v>
      </c>
      <c r="C2" s="24">
        <v>2</v>
      </c>
      <c r="D2" s="25" t="s">
        <v>29</v>
      </c>
      <c r="E2" s="19" cm="1">
        <f t="array" ref="E2">_xlfn.IFS(D2="K",B2*50,D2="F",B2*25,ISBLANK(D2),0)</f>
        <v>1150</v>
      </c>
      <c r="F2" s="28"/>
      <c r="G2" s="28"/>
      <c r="H2" s="28"/>
      <c r="I2" s="28"/>
      <c r="J2" s="28">
        <v>12</v>
      </c>
      <c r="K2" s="28">
        <v>4</v>
      </c>
      <c r="L2" s="28"/>
      <c r="M2" s="28"/>
      <c r="N2" s="28"/>
      <c r="O2" s="28"/>
      <c r="P2" s="18">
        <f>IF(D2="K",IF(E2-F2*250-G2*160-(H2+I2+J2+K2+L2+M2+N2)*70-O2*299&gt;=0,0,(E2-F2*250-G2*160-(H2+I2+J2+K2+L2+M2+N2)*70-O2*299)*-1),F2*250+G2*160+(H2+I2+J2+K2+L2+M2+N2)*70+O2*299)</f>
        <v>0</v>
      </c>
      <c r="Q2" s="20">
        <f>IF(D2="K",0,B2*25)</f>
        <v>0</v>
      </c>
      <c r="R2" s="31" t="s">
        <v>177</v>
      </c>
    </row>
    <row r="3" spans="1:18" x14ac:dyDescent="0.3">
      <c r="A3" s="26" t="s">
        <v>30</v>
      </c>
      <c r="B3" s="27">
        <v>17</v>
      </c>
      <c r="C3" s="27">
        <v>2</v>
      </c>
      <c r="D3" s="25" t="s">
        <v>29</v>
      </c>
      <c r="E3" s="19" cm="1">
        <f t="array" ref="E3">_xlfn.IFS(D3="K",B3*50,D3="F",B3*25,ISBLANK(D3),0)</f>
        <v>850</v>
      </c>
      <c r="F3" s="29"/>
      <c r="G3" s="29">
        <v>3</v>
      </c>
      <c r="H3" s="29">
        <v>1</v>
      </c>
      <c r="I3" s="29"/>
      <c r="J3" s="29"/>
      <c r="K3" s="29"/>
      <c r="L3" s="29"/>
      <c r="M3" s="29"/>
      <c r="N3" s="29"/>
      <c r="O3" s="29">
        <v>1</v>
      </c>
      <c r="P3" s="19">
        <f t="shared" ref="P3:P66" si="0">IF(D3="K",IF(E3-F3*250-G3*160-(H3+I3+J3+K3+L3+M3+N3)*70-O3*299&gt;=0,0,(E3-F3*250-G3*160-(H3+I3+J3+K3+L3+M3+N3)*70-O3*299)*-1),F3*250+G3*160+(H3+I3+J3+K3+L3+M3+N3)*70+O3*299)</f>
        <v>0</v>
      </c>
      <c r="Q3" s="19">
        <f t="shared" ref="Q3:Q66" si="1">IF(D3="K",0,B3*25)</f>
        <v>0</v>
      </c>
      <c r="R3" s="32" t="s">
        <v>177</v>
      </c>
    </row>
    <row r="4" spans="1:18" x14ac:dyDescent="0.3">
      <c r="A4" s="26" t="s">
        <v>31</v>
      </c>
      <c r="B4" s="27">
        <v>16</v>
      </c>
      <c r="C4" s="27">
        <v>2</v>
      </c>
      <c r="D4" s="25" t="s">
        <v>29</v>
      </c>
      <c r="E4" s="19" cm="1">
        <f t="array" ref="E4">_xlfn.IFS(D4="K",B4*50,D4="F",B4*25,ISBLANK(D4),0)</f>
        <v>800</v>
      </c>
      <c r="F4" s="29"/>
      <c r="G4" s="29"/>
      <c r="H4" s="29">
        <v>5</v>
      </c>
      <c r="I4" s="29">
        <v>3</v>
      </c>
      <c r="J4" s="29">
        <v>2</v>
      </c>
      <c r="K4" s="29"/>
      <c r="L4" s="29"/>
      <c r="M4" s="29"/>
      <c r="N4" s="29"/>
      <c r="O4" s="29"/>
      <c r="P4" s="19">
        <f t="shared" si="0"/>
        <v>0</v>
      </c>
      <c r="Q4" s="19">
        <f t="shared" si="1"/>
        <v>0</v>
      </c>
      <c r="R4" s="32" t="s">
        <v>177</v>
      </c>
    </row>
    <row r="5" spans="1:18" x14ac:dyDescent="0.3">
      <c r="A5" s="26" t="s">
        <v>32</v>
      </c>
      <c r="B5" s="27">
        <v>13</v>
      </c>
      <c r="C5" s="27">
        <v>1</v>
      </c>
      <c r="D5" s="25" t="s">
        <v>29</v>
      </c>
      <c r="E5" s="17" cm="1">
        <f t="array" ref="E5">_xlfn.IFS(D5="K",B5*50,D5="F",B5*25,ISBLANK(D5),0)</f>
        <v>650</v>
      </c>
      <c r="F5" s="29"/>
      <c r="G5" s="29"/>
      <c r="H5" s="29">
        <v>1</v>
      </c>
      <c r="I5" s="29">
        <v>1</v>
      </c>
      <c r="J5" s="29">
        <v>1</v>
      </c>
      <c r="K5" s="29">
        <v>1</v>
      </c>
      <c r="L5" s="29">
        <v>1</v>
      </c>
      <c r="M5" s="29"/>
      <c r="N5" s="29"/>
      <c r="O5" s="29"/>
      <c r="P5" s="19">
        <f t="shared" si="0"/>
        <v>0</v>
      </c>
      <c r="Q5" s="19">
        <f t="shared" si="1"/>
        <v>0</v>
      </c>
      <c r="R5" s="32" t="s">
        <v>177</v>
      </c>
    </row>
    <row r="6" spans="1:18" x14ac:dyDescent="0.3">
      <c r="A6" s="26" t="s">
        <v>33</v>
      </c>
      <c r="B6" s="27">
        <v>12</v>
      </c>
      <c r="C6" s="27">
        <v>1</v>
      </c>
      <c r="D6" s="25" t="s">
        <v>29</v>
      </c>
      <c r="E6" s="17" cm="1">
        <f t="array" ref="E6">_xlfn.IFS(D6="K",B6*50,D6="F",B6*25,ISBLANK(D6),0)</f>
        <v>600</v>
      </c>
      <c r="F6" s="29"/>
      <c r="G6" s="29"/>
      <c r="H6" s="29"/>
      <c r="I6" s="29"/>
      <c r="J6" s="29"/>
      <c r="K6" s="29"/>
      <c r="L6" s="29"/>
      <c r="M6" s="29"/>
      <c r="N6" s="29"/>
      <c r="O6" s="29">
        <v>2</v>
      </c>
      <c r="P6" s="19">
        <f t="shared" si="0"/>
        <v>0</v>
      </c>
      <c r="Q6" s="19">
        <f t="shared" si="1"/>
        <v>0</v>
      </c>
      <c r="R6" s="32" t="s">
        <v>177</v>
      </c>
    </row>
    <row r="7" spans="1:18" x14ac:dyDescent="0.3">
      <c r="A7" s="26" t="s">
        <v>34</v>
      </c>
      <c r="B7" s="27">
        <v>11</v>
      </c>
      <c r="C7" s="27">
        <v>1</v>
      </c>
      <c r="D7" s="25" t="s">
        <v>29</v>
      </c>
      <c r="E7" s="17" cm="1">
        <f t="array" ref="E7">_xlfn.IFS(D7="K",B7*50,D7="F",B7*25,ISBLANK(D7),0)</f>
        <v>550</v>
      </c>
      <c r="F7" s="29"/>
      <c r="G7" s="29"/>
      <c r="H7" s="29"/>
      <c r="I7" s="29"/>
      <c r="J7" s="29"/>
      <c r="K7" s="29"/>
      <c r="L7" s="29"/>
      <c r="M7" s="29"/>
      <c r="N7" s="29"/>
      <c r="O7" s="29">
        <v>2</v>
      </c>
      <c r="P7" s="19">
        <f t="shared" si="0"/>
        <v>48</v>
      </c>
      <c r="Q7" s="19">
        <f t="shared" si="1"/>
        <v>0</v>
      </c>
      <c r="R7" s="32" t="s">
        <v>177</v>
      </c>
    </row>
    <row r="8" spans="1:18" x14ac:dyDescent="0.3">
      <c r="A8" s="26" t="s">
        <v>35</v>
      </c>
      <c r="B8" s="27">
        <v>29</v>
      </c>
      <c r="C8" s="27">
        <v>2</v>
      </c>
      <c r="D8" s="25" t="s">
        <v>29</v>
      </c>
      <c r="E8" s="17" cm="1">
        <f t="array" ref="E8">_xlfn.IFS(D8="K",B8*50,D8="F",B8*25,ISBLANK(D8),0)</f>
        <v>1450</v>
      </c>
      <c r="F8" s="29"/>
      <c r="G8" s="29"/>
      <c r="H8" s="29"/>
      <c r="I8" s="29"/>
      <c r="J8" s="29"/>
      <c r="K8" s="29">
        <v>3</v>
      </c>
      <c r="L8" s="29">
        <v>3</v>
      </c>
      <c r="M8" s="29">
        <v>3</v>
      </c>
      <c r="N8" s="29">
        <v>3</v>
      </c>
      <c r="O8" s="29">
        <v>2</v>
      </c>
      <c r="P8" s="19">
        <f t="shared" si="0"/>
        <v>0</v>
      </c>
      <c r="Q8" s="19">
        <f t="shared" si="1"/>
        <v>0</v>
      </c>
      <c r="R8" s="32" t="s">
        <v>178</v>
      </c>
    </row>
    <row r="9" spans="1:18" x14ac:dyDescent="0.3">
      <c r="A9" s="26" t="s">
        <v>36</v>
      </c>
      <c r="B9" s="27">
        <v>32</v>
      </c>
      <c r="C9" s="27">
        <v>3</v>
      </c>
      <c r="D9" s="25" t="s">
        <v>29</v>
      </c>
      <c r="E9" s="17" cm="1">
        <f t="array" ref="E9">_xlfn.IFS(D9="K",B9*50,D9="F",B9*25,ISBLANK(D9),0)</f>
        <v>1600</v>
      </c>
      <c r="F9" s="29"/>
      <c r="G9" s="29"/>
      <c r="H9" s="29">
        <v>7</v>
      </c>
      <c r="I9" s="29"/>
      <c r="J9" s="29"/>
      <c r="K9" s="29"/>
      <c r="L9" s="29"/>
      <c r="M9" s="29"/>
      <c r="N9" s="29"/>
      <c r="O9" s="29">
        <v>1</v>
      </c>
      <c r="P9" s="19">
        <f t="shared" si="0"/>
        <v>0</v>
      </c>
      <c r="Q9" s="19">
        <f t="shared" si="1"/>
        <v>0</v>
      </c>
      <c r="R9" s="32" t="s">
        <v>178</v>
      </c>
    </row>
    <row r="10" spans="1:18" x14ac:dyDescent="0.3">
      <c r="A10" s="26" t="s">
        <v>37</v>
      </c>
      <c r="B10" s="27">
        <v>14</v>
      </c>
      <c r="C10" s="27">
        <v>1</v>
      </c>
      <c r="D10" s="25" t="s">
        <v>29</v>
      </c>
      <c r="E10" s="17" cm="1">
        <f t="array" ref="E10">_xlfn.IFS(D10="K",B10*50,D10="F",B10*25,ISBLANK(D10),0)</f>
        <v>700</v>
      </c>
      <c r="F10" s="29"/>
      <c r="G10" s="29"/>
      <c r="H10" s="29"/>
      <c r="I10" s="29">
        <v>5</v>
      </c>
      <c r="J10" s="29">
        <v>5</v>
      </c>
      <c r="K10" s="29"/>
      <c r="L10" s="29"/>
      <c r="M10" s="29"/>
      <c r="N10" s="29"/>
      <c r="O10" s="29"/>
      <c r="P10" s="19">
        <f t="shared" si="0"/>
        <v>0</v>
      </c>
      <c r="Q10" s="19">
        <f t="shared" si="1"/>
        <v>0</v>
      </c>
      <c r="R10" s="32" t="s">
        <v>178</v>
      </c>
    </row>
    <row r="11" spans="1:18" x14ac:dyDescent="0.3">
      <c r="A11" s="26" t="s">
        <v>38</v>
      </c>
      <c r="B11" s="27">
        <v>14</v>
      </c>
      <c r="C11" s="27">
        <v>1</v>
      </c>
      <c r="D11" s="25" t="s">
        <v>29</v>
      </c>
      <c r="E11" s="17" cm="1">
        <f t="array" ref="E11">_xlfn.IFS(D11="K",B11*50,D11="F",B11*25,ISBLANK(D11),0)</f>
        <v>700</v>
      </c>
      <c r="F11" s="29"/>
      <c r="G11" s="29"/>
      <c r="H11" s="29"/>
      <c r="I11" s="29">
        <v>5</v>
      </c>
      <c r="J11" s="29">
        <v>5</v>
      </c>
      <c r="K11" s="29"/>
      <c r="L11" s="29"/>
      <c r="M11" s="29"/>
      <c r="N11" s="29"/>
      <c r="O11" s="29"/>
      <c r="P11" s="19">
        <f t="shared" si="0"/>
        <v>0</v>
      </c>
      <c r="Q11" s="19">
        <f t="shared" si="1"/>
        <v>0</v>
      </c>
      <c r="R11" s="32" t="s">
        <v>178</v>
      </c>
    </row>
    <row r="12" spans="1:18" x14ac:dyDescent="0.3">
      <c r="A12" s="26" t="s">
        <v>39</v>
      </c>
      <c r="B12" s="27">
        <v>20</v>
      </c>
      <c r="C12" s="27">
        <v>2</v>
      </c>
      <c r="D12" s="25" t="s">
        <v>29</v>
      </c>
      <c r="E12" s="17" cm="1">
        <f t="array" ref="E12">_xlfn.IFS(D12="K",B12*50,D12="F",B12*25,ISBLANK(D12),0)</f>
        <v>1000</v>
      </c>
      <c r="F12" s="29">
        <v>2</v>
      </c>
      <c r="G12" s="29">
        <v>2</v>
      </c>
      <c r="H12" s="29"/>
      <c r="I12" s="29"/>
      <c r="J12" s="29"/>
      <c r="K12" s="29"/>
      <c r="L12" s="29"/>
      <c r="M12" s="29"/>
      <c r="N12" s="29"/>
      <c r="O12" s="29">
        <v>1</v>
      </c>
      <c r="P12" s="30">
        <f t="shared" si="0"/>
        <v>119</v>
      </c>
      <c r="Q12" s="19">
        <f t="shared" si="1"/>
        <v>0</v>
      </c>
      <c r="R12" s="32" t="s">
        <v>178</v>
      </c>
    </row>
    <row r="13" spans="1:18" x14ac:dyDescent="0.3">
      <c r="A13" s="26" t="s">
        <v>40</v>
      </c>
      <c r="B13" s="27">
        <v>18</v>
      </c>
      <c r="C13" s="27">
        <v>2</v>
      </c>
      <c r="D13" s="25" t="s">
        <v>29</v>
      </c>
      <c r="E13" s="17" cm="1">
        <f t="array" ref="E13">_xlfn.IFS(D13="K",B13*50,D13="F",B13*25,ISBLANK(D13),0)</f>
        <v>900</v>
      </c>
      <c r="F13" s="29"/>
      <c r="G13" s="29"/>
      <c r="H13" s="29"/>
      <c r="I13" s="29"/>
      <c r="J13" s="29"/>
      <c r="K13" s="29"/>
      <c r="L13" s="29"/>
      <c r="M13" s="29"/>
      <c r="N13" s="29"/>
      <c r="O13" s="29">
        <v>3</v>
      </c>
      <c r="P13" s="19">
        <f t="shared" si="0"/>
        <v>0</v>
      </c>
      <c r="Q13" s="19">
        <f t="shared" si="1"/>
        <v>0</v>
      </c>
      <c r="R13" s="32" t="s">
        <v>178</v>
      </c>
    </row>
    <row r="14" spans="1:18" x14ac:dyDescent="0.3">
      <c r="A14" s="26" t="s">
        <v>41</v>
      </c>
      <c r="B14" s="27">
        <v>10</v>
      </c>
      <c r="C14" s="27">
        <v>1</v>
      </c>
      <c r="D14" s="25" t="s">
        <v>29</v>
      </c>
      <c r="E14" s="17" cm="1">
        <f t="array" ref="E14">_xlfn.IFS(D14="K",B14*50,D14="F",B14*25,ISBLANK(D14),0)</f>
        <v>500</v>
      </c>
      <c r="F14" s="29"/>
      <c r="G14" s="29"/>
      <c r="H14" s="29"/>
      <c r="I14" s="29"/>
      <c r="J14" s="29">
        <v>1</v>
      </c>
      <c r="K14" s="29">
        <v>1</v>
      </c>
      <c r="L14" s="29">
        <v>1</v>
      </c>
      <c r="M14" s="29">
        <v>1</v>
      </c>
      <c r="N14" s="29"/>
      <c r="O14" s="29"/>
      <c r="P14" s="19">
        <f t="shared" si="0"/>
        <v>0</v>
      </c>
      <c r="Q14" s="19">
        <f t="shared" si="1"/>
        <v>0</v>
      </c>
      <c r="R14" s="32" t="s">
        <v>178</v>
      </c>
    </row>
    <row r="15" spans="1:18" x14ac:dyDescent="0.3">
      <c r="A15" s="26" t="s">
        <v>42</v>
      </c>
      <c r="B15" s="27">
        <v>8</v>
      </c>
      <c r="C15" s="27">
        <v>1</v>
      </c>
      <c r="D15" s="25" t="s">
        <v>29</v>
      </c>
      <c r="E15" s="17" cm="1">
        <f t="array" ref="E15">_xlfn.IFS(D15="K",B15*50,D15="F",B15*25,ISBLANK(D15),0)</f>
        <v>400</v>
      </c>
      <c r="F15" s="29"/>
      <c r="G15" s="29"/>
      <c r="H15" s="29">
        <v>3</v>
      </c>
      <c r="I15" s="29">
        <v>2</v>
      </c>
      <c r="J15" s="29"/>
      <c r="K15" s="29"/>
      <c r="L15" s="29"/>
      <c r="M15" s="29"/>
      <c r="N15" s="29"/>
      <c r="O15" s="29"/>
      <c r="P15" s="19">
        <f t="shared" si="0"/>
        <v>0</v>
      </c>
      <c r="Q15" s="19">
        <f t="shared" si="1"/>
        <v>0</v>
      </c>
      <c r="R15" s="32" t="s">
        <v>178</v>
      </c>
    </row>
    <row r="16" spans="1:18" x14ac:dyDescent="0.3">
      <c r="A16" s="26" t="s">
        <v>43</v>
      </c>
      <c r="B16" s="27">
        <v>11</v>
      </c>
      <c r="C16" s="27">
        <v>1</v>
      </c>
      <c r="D16" s="25" t="s">
        <v>44</v>
      </c>
      <c r="E16" s="17" cm="1">
        <f t="array" ref="E16">_xlfn.IFS(D16="K",B16*50,D16="F",B16*25,ISBLANK(D16),0)</f>
        <v>275</v>
      </c>
      <c r="F16" s="29"/>
      <c r="G16" s="29"/>
      <c r="H16" s="29"/>
      <c r="I16" s="29"/>
      <c r="J16" s="29"/>
      <c r="K16" s="29"/>
      <c r="L16" s="29"/>
      <c r="M16" s="29"/>
      <c r="N16" s="29"/>
      <c r="O16" s="29"/>
      <c r="P16" s="19">
        <f t="shared" si="0"/>
        <v>0</v>
      </c>
      <c r="Q16" s="19">
        <f t="shared" si="1"/>
        <v>275</v>
      </c>
      <c r="R16" s="32" t="s">
        <v>178</v>
      </c>
    </row>
    <row r="17" spans="1:18" x14ac:dyDescent="0.3">
      <c r="A17" s="26" t="s">
        <v>45</v>
      </c>
      <c r="B17" s="27">
        <v>17</v>
      </c>
      <c r="C17" s="27">
        <v>2</v>
      </c>
      <c r="D17" s="25" t="s">
        <v>44</v>
      </c>
      <c r="E17" s="17" cm="1">
        <f t="array" ref="E17">_xlfn.IFS(D17="K",B17*50,D17="F",B17*25,ISBLANK(D17),0)</f>
        <v>425</v>
      </c>
      <c r="F17" s="29"/>
      <c r="G17" s="29"/>
      <c r="H17" s="29"/>
      <c r="I17" s="29"/>
      <c r="J17" s="29"/>
      <c r="K17" s="29"/>
      <c r="L17" s="29"/>
      <c r="M17" s="29"/>
      <c r="N17" s="29"/>
      <c r="O17" s="29"/>
      <c r="P17" s="19">
        <f t="shared" si="0"/>
        <v>0</v>
      </c>
      <c r="Q17" s="19">
        <f t="shared" si="1"/>
        <v>425</v>
      </c>
      <c r="R17" s="32" t="s">
        <v>178</v>
      </c>
    </row>
    <row r="18" spans="1:18" x14ac:dyDescent="0.3">
      <c r="A18" s="26" t="s">
        <v>46</v>
      </c>
      <c r="B18" s="27">
        <v>7</v>
      </c>
      <c r="C18" s="27">
        <v>1</v>
      </c>
      <c r="D18" s="25" t="s">
        <v>29</v>
      </c>
      <c r="E18" s="17" cm="1">
        <f t="array" ref="E18">_xlfn.IFS(D18="K",B18*50,D18="F",B18*25,ISBLANK(D18),0)</f>
        <v>350</v>
      </c>
      <c r="F18" s="29"/>
      <c r="G18" s="29"/>
      <c r="H18" s="29">
        <v>2</v>
      </c>
      <c r="I18" s="29">
        <v>3</v>
      </c>
      <c r="J18" s="29"/>
      <c r="K18" s="29"/>
      <c r="L18" s="29"/>
      <c r="M18" s="29"/>
      <c r="N18" s="29"/>
      <c r="O18" s="29"/>
      <c r="P18" s="19">
        <f t="shared" si="0"/>
        <v>0</v>
      </c>
      <c r="Q18" s="19">
        <f t="shared" si="1"/>
        <v>0</v>
      </c>
      <c r="R18" s="32" t="s">
        <v>178</v>
      </c>
    </row>
    <row r="19" spans="1:18" x14ac:dyDescent="0.3">
      <c r="A19" s="26" t="s">
        <v>47</v>
      </c>
      <c r="B19" s="27">
        <v>15</v>
      </c>
      <c r="C19" s="27">
        <v>2</v>
      </c>
      <c r="D19" s="25" t="s">
        <v>29</v>
      </c>
      <c r="E19" s="17" cm="1">
        <f t="array" ref="E19">_xlfn.IFS(D19="K",B19*50,D19="F",B19*25,ISBLANK(D19),0)</f>
        <v>750</v>
      </c>
      <c r="F19" s="29"/>
      <c r="G19" s="29"/>
      <c r="H19" s="29">
        <v>1</v>
      </c>
      <c r="I19" s="29">
        <v>1</v>
      </c>
      <c r="J19" s="29">
        <v>1</v>
      </c>
      <c r="K19" s="29">
        <v>1</v>
      </c>
      <c r="L19" s="29">
        <v>2</v>
      </c>
      <c r="M19" s="29">
        <v>2</v>
      </c>
      <c r="N19" s="29">
        <v>2</v>
      </c>
      <c r="O19" s="29"/>
      <c r="P19" s="19">
        <f t="shared" si="0"/>
        <v>0</v>
      </c>
      <c r="Q19" s="19">
        <f t="shared" si="1"/>
        <v>0</v>
      </c>
      <c r="R19" s="32" t="s">
        <v>178</v>
      </c>
    </row>
    <row r="20" spans="1:18" x14ac:dyDescent="0.3">
      <c r="A20" s="26" t="s">
        <v>48</v>
      </c>
      <c r="B20" s="27">
        <v>14</v>
      </c>
      <c r="C20" s="27">
        <v>1</v>
      </c>
      <c r="D20" s="25" t="s">
        <v>29</v>
      </c>
      <c r="E20" s="17" cm="1">
        <f t="array" ref="E20">_xlfn.IFS(D20="K",B20*50,D20="F",B20*25,ISBLANK(D20),0)</f>
        <v>700</v>
      </c>
      <c r="F20" s="29">
        <v>2</v>
      </c>
      <c r="G20" s="29"/>
      <c r="H20" s="29"/>
      <c r="I20" s="29"/>
      <c r="J20" s="29"/>
      <c r="K20" s="29"/>
      <c r="L20" s="29"/>
      <c r="M20" s="29"/>
      <c r="N20" s="29"/>
      <c r="O20" s="29">
        <v>1</v>
      </c>
      <c r="P20" s="19">
        <f t="shared" si="0"/>
        <v>99</v>
      </c>
      <c r="Q20" s="19">
        <f t="shared" si="1"/>
        <v>0</v>
      </c>
      <c r="R20" s="32" t="s">
        <v>178</v>
      </c>
    </row>
    <row r="21" spans="1:18" x14ac:dyDescent="0.3">
      <c r="A21" s="26" t="s">
        <v>49</v>
      </c>
      <c r="B21" s="27">
        <v>33</v>
      </c>
      <c r="C21" s="27">
        <v>3</v>
      </c>
      <c r="D21" s="25" t="s">
        <v>44</v>
      </c>
      <c r="E21" s="17" cm="1">
        <f t="array" ref="E21">_xlfn.IFS(D21="K",B21*50,D21="F",B21*25,ISBLANK(D21),0)</f>
        <v>825</v>
      </c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19">
        <f t="shared" si="0"/>
        <v>0</v>
      </c>
      <c r="Q21" s="19">
        <f t="shared" si="1"/>
        <v>825</v>
      </c>
      <c r="R21" s="32" t="s">
        <v>178</v>
      </c>
    </row>
    <row r="22" spans="1:18" x14ac:dyDescent="0.3">
      <c r="A22" s="26" t="s">
        <v>50</v>
      </c>
      <c r="B22" s="27">
        <v>14</v>
      </c>
      <c r="C22" s="27">
        <v>1</v>
      </c>
      <c r="D22" s="25" t="s">
        <v>44</v>
      </c>
      <c r="E22" s="17" cm="1">
        <f t="array" ref="E22">_xlfn.IFS(D22="K",B22*50,D22="F",B22*25,ISBLANK(D22),0)</f>
        <v>350</v>
      </c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19">
        <f t="shared" si="0"/>
        <v>0</v>
      </c>
      <c r="Q22" s="19">
        <f t="shared" si="1"/>
        <v>350</v>
      </c>
      <c r="R22" s="32" t="s">
        <v>178</v>
      </c>
    </row>
    <row r="23" spans="1:18" x14ac:dyDescent="0.3">
      <c r="A23" s="26" t="s">
        <v>51</v>
      </c>
      <c r="B23" s="27">
        <v>32</v>
      </c>
      <c r="C23" s="27">
        <v>3</v>
      </c>
      <c r="D23" s="25" t="s">
        <v>44</v>
      </c>
      <c r="E23" s="17" cm="1">
        <f t="array" ref="E23">_xlfn.IFS(D23="K",B23*50,D23="F",B23*25,ISBLANK(D23),0)</f>
        <v>800</v>
      </c>
      <c r="F23" s="29"/>
      <c r="G23" s="29"/>
      <c r="H23" s="29"/>
      <c r="I23" s="29"/>
      <c r="J23" s="29"/>
      <c r="K23" s="29"/>
      <c r="L23" s="29"/>
      <c r="M23" s="29"/>
      <c r="N23" s="29"/>
      <c r="O23" s="29"/>
      <c r="P23" s="19">
        <f t="shared" si="0"/>
        <v>0</v>
      </c>
      <c r="Q23" s="19">
        <f t="shared" si="1"/>
        <v>800</v>
      </c>
      <c r="R23" s="32" t="s">
        <v>179</v>
      </c>
    </row>
    <row r="24" spans="1:18" x14ac:dyDescent="0.3">
      <c r="A24" s="26" t="s">
        <v>52</v>
      </c>
      <c r="B24" s="27">
        <v>5</v>
      </c>
      <c r="C24" s="27">
        <v>1</v>
      </c>
      <c r="D24" s="25" t="s">
        <v>44</v>
      </c>
      <c r="E24" s="17" cm="1">
        <f t="array" ref="E24">_xlfn.IFS(D24="K",B24*50,D24="F",B24*25,ISBLANK(D24),0)</f>
        <v>125</v>
      </c>
      <c r="F24" s="29"/>
      <c r="G24" s="29"/>
      <c r="H24" s="29"/>
      <c r="I24" s="29"/>
      <c r="J24" s="29"/>
      <c r="K24" s="29"/>
      <c r="L24" s="29"/>
      <c r="M24" s="29"/>
      <c r="N24" s="29"/>
      <c r="O24" s="29"/>
      <c r="P24" s="19">
        <f t="shared" si="0"/>
        <v>0</v>
      </c>
      <c r="Q24" s="19">
        <f t="shared" si="1"/>
        <v>125</v>
      </c>
      <c r="R24" s="32" t="s">
        <v>179</v>
      </c>
    </row>
    <row r="25" spans="1:18" x14ac:dyDescent="0.3">
      <c r="A25" s="26" t="s">
        <v>53</v>
      </c>
      <c r="B25" s="27">
        <v>6</v>
      </c>
      <c r="C25" s="27">
        <v>1</v>
      </c>
      <c r="D25" s="25" t="s">
        <v>44</v>
      </c>
      <c r="E25" s="17" cm="1">
        <f t="array" ref="E25">_xlfn.IFS(D25="K",B25*50,D25="F",B25*25,ISBLANK(D25),0)</f>
        <v>150</v>
      </c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19">
        <f t="shared" si="0"/>
        <v>0</v>
      </c>
      <c r="Q25" s="19">
        <f t="shared" si="1"/>
        <v>150</v>
      </c>
      <c r="R25" s="32" t="s">
        <v>179</v>
      </c>
    </row>
    <row r="26" spans="1:18" x14ac:dyDescent="0.3">
      <c r="A26" s="26" t="s">
        <v>54</v>
      </c>
      <c r="B26" s="27">
        <v>25</v>
      </c>
      <c r="C26" s="27">
        <v>2</v>
      </c>
      <c r="D26" s="25" t="s">
        <v>44</v>
      </c>
      <c r="E26" s="17" cm="1">
        <f t="array" ref="E26">_xlfn.IFS(D26="K",B26*50,D26="F",B26*25,ISBLANK(D26),0)</f>
        <v>625</v>
      </c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19">
        <f t="shared" si="0"/>
        <v>0</v>
      </c>
      <c r="Q26" s="19">
        <f t="shared" si="1"/>
        <v>625</v>
      </c>
      <c r="R26" s="32" t="s">
        <v>179</v>
      </c>
    </row>
    <row r="27" spans="1:18" x14ac:dyDescent="0.3">
      <c r="A27" s="26" t="s">
        <v>55</v>
      </c>
      <c r="B27" s="27">
        <v>6</v>
      </c>
      <c r="C27" s="27">
        <v>1</v>
      </c>
      <c r="D27" s="25" t="s">
        <v>29</v>
      </c>
      <c r="E27" s="17" cm="1">
        <f t="array" ref="E27">_xlfn.IFS(D27="K",B27*50,D27="F",B27*25,ISBLANK(D27),0)</f>
        <v>300</v>
      </c>
      <c r="F27" s="29"/>
      <c r="G27" s="29"/>
      <c r="H27" s="29">
        <v>2</v>
      </c>
      <c r="I27" s="29">
        <v>2</v>
      </c>
      <c r="J27" s="29"/>
      <c r="K27" s="29"/>
      <c r="L27" s="29"/>
      <c r="M27" s="29"/>
      <c r="N27" s="29"/>
      <c r="O27" s="29"/>
      <c r="P27" s="19">
        <f t="shared" si="0"/>
        <v>0</v>
      </c>
      <c r="Q27" s="19">
        <f t="shared" si="1"/>
        <v>0</v>
      </c>
      <c r="R27" s="32" t="s">
        <v>179</v>
      </c>
    </row>
    <row r="28" spans="1:18" x14ac:dyDescent="0.3">
      <c r="A28" s="26" t="s">
        <v>56</v>
      </c>
      <c r="B28" s="27">
        <v>27</v>
      </c>
      <c r="C28" s="27">
        <v>2</v>
      </c>
      <c r="D28" s="25" t="s">
        <v>44</v>
      </c>
      <c r="E28" s="17" cm="1">
        <f t="array" ref="E28">_xlfn.IFS(D28="K",B28*50,D28="F",B28*25,ISBLANK(D28),0)</f>
        <v>675</v>
      </c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19">
        <f t="shared" si="0"/>
        <v>0</v>
      </c>
      <c r="Q28" s="19">
        <f t="shared" si="1"/>
        <v>675</v>
      </c>
      <c r="R28" s="32" t="s">
        <v>179</v>
      </c>
    </row>
    <row r="29" spans="1:18" x14ac:dyDescent="0.3">
      <c r="A29" s="26" t="s">
        <v>57</v>
      </c>
      <c r="B29" s="27">
        <v>26</v>
      </c>
      <c r="C29" s="27">
        <v>2</v>
      </c>
      <c r="D29" s="25" t="s">
        <v>29</v>
      </c>
      <c r="E29" s="17" cm="1">
        <f t="array" ref="E29">_xlfn.IFS(D29="K",B29*50,D29="F",B29*25,ISBLANK(D29),0)</f>
        <v>1300</v>
      </c>
      <c r="F29" s="29"/>
      <c r="G29" s="29"/>
      <c r="H29" s="29"/>
      <c r="I29" s="29"/>
      <c r="J29" s="29">
        <v>0</v>
      </c>
      <c r="K29" s="29">
        <v>0</v>
      </c>
      <c r="L29" s="29">
        <v>1</v>
      </c>
      <c r="M29" s="29">
        <v>0</v>
      </c>
      <c r="N29" s="29">
        <v>0</v>
      </c>
      <c r="O29" s="29">
        <v>4</v>
      </c>
      <c r="P29" s="19">
        <f t="shared" si="0"/>
        <v>0</v>
      </c>
      <c r="Q29" s="19">
        <f t="shared" si="1"/>
        <v>0</v>
      </c>
      <c r="R29" s="32" t="s">
        <v>179</v>
      </c>
    </row>
    <row r="30" spans="1:18" x14ac:dyDescent="0.3">
      <c r="A30" s="26" t="s">
        <v>58</v>
      </c>
      <c r="B30" s="27">
        <v>12</v>
      </c>
      <c r="C30" s="27">
        <v>1</v>
      </c>
      <c r="D30" s="25" t="s">
        <v>29</v>
      </c>
      <c r="E30" s="17" cm="1">
        <f t="array" ref="E30">_xlfn.IFS(D30="K",B30*50,D30="F",B30*25,ISBLANK(D30),0)</f>
        <v>600</v>
      </c>
      <c r="F30" s="29"/>
      <c r="G30" s="29"/>
      <c r="H30" s="29"/>
      <c r="I30" s="29"/>
      <c r="J30" s="29">
        <v>4</v>
      </c>
      <c r="K30" s="29">
        <v>4</v>
      </c>
      <c r="L30" s="29"/>
      <c r="M30" s="29"/>
      <c r="N30" s="29"/>
      <c r="O30" s="29"/>
      <c r="P30" s="19">
        <f t="shared" si="0"/>
        <v>0</v>
      </c>
      <c r="Q30" s="19">
        <f t="shared" si="1"/>
        <v>0</v>
      </c>
      <c r="R30" s="32" t="s">
        <v>179</v>
      </c>
    </row>
    <row r="31" spans="1:18" x14ac:dyDescent="0.3">
      <c r="A31" s="26" t="s">
        <v>59</v>
      </c>
      <c r="B31" s="27">
        <v>15</v>
      </c>
      <c r="C31" s="27">
        <v>2</v>
      </c>
      <c r="D31" s="25" t="s">
        <v>29</v>
      </c>
      <c r="E31" s="17" cm="1">
        <f t="array" ref="E31">_xlfn.IFS(D31="K",B31*50,D31="F",B31*25,ISBLANK(D31),0)</f>
        <v>750</v>
      </c>
      <c r="F31" s="29">
        <v>1</v>
      </c>
      <c r="G31" s="29"/>
      <c r="H31" s="29">
        <v>1</v>
      </c>
      <c r="I31" s="29">
        <v>1</v>
      </c>
      <c r="J31" s="29">
        <v>1</v>
      </c>
      <c r="K31" s="29">
        <v>1</v>
      </c>
      <c r="L31" s="29">
        <v>1</v>
      </c>
      <c r="M31" s="29">
        <v>1</v>
      </c>
      <c r="N31" s="29">
        <v>1</v>
      </c>
      <c r="O31" s="29"/>
      <c r="P31" s="19">
        <f t="shared" si="0"/>
        <v>0</v>
      </c>
      <c r="Q31" s="19">
        <f t="shared" si="1"/>
        <v>0</v>
      </c>
      <c r="R31" s="32" t="s">
        <v>179</v>
      </c>
    </row>
    <row r="32" spans="1:18" x14ac:dyDescent="0.3">
      <c r="A32" s="26" t="s">
        <v>60</v>
      </c>
      <c r="B32" s="27">
        <v>19</v>
      </c>
      <c r="C32" s="27">
        <v>2</v>
      </c>
      <c r="D32" s="25" t="s">
        <v>29</v>
      </c>
      <c r="E32" s="17" cm="1">
        <f t="array" ref="E32">_xlfn.IFS(D32="K",B32*50,D32="F",B32*25,ISBLANK(D32),0)</f>
        <v>950</v>
      </c>
      <c r="F32" s="29"/>
      <c r="G32" s="29"/>
      <c r="H32" s="29">
        <v>2</v>
      </c>
      <c r="I32" s="29">
        <v>3</v>
      </c>
      <c r="J32" s="29">
        <v>3</v>
      </c>
      <c r="K32" s="29">
        <v>3</v>
      </c>
      <c r="L32" s="29">
        <v>3</v>
      </c>
      <c r="M32" s="29"/>
      <c r="N32" s="29"/>
      <c r="O32" s="29"/>
      <c r="P32" s="19">
        <f t="shared" si="0"/>
        <v>30</v>
      </c>
      <c r="Q32" s="19">
        <f t="shared" si="1"/>
        <v>0</v>
      </c>
      <c r="R32" s="32" t="s">
        <v>180</v>
      </c>
    </row>
    <row r="33" spans="1:18" x14ac:dyDescent="0.3">
      <c r="A33" s="26" t="s">
        <v>61</v>
      </c>
      <c r="B33" s="27">
        <v>13</v>
      </c>
      <c r="C33" s="27">
        <v>1</v>
      </c>
      <c r="D33" s="25" t="s">
        <v>44</v>
      </c>
      <c r="E33" s="17" cm="1">
        <f t="array" ref="E33">_xlfn.IFS(D33="K",B33*50,D33="F",B33*25,ISBLANK(D33),0)</f>
        <v>325</v>
      </c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19">
        <f t="shared" si="0"/>
        <v>0</v>
      </c>
      <c r="Q33" s="19">
        <f t="shared" si="1"/>
        <v>325</v>
      </c>
      <c r="R33" s="32" t="s">
        <v>180</v>
      </c>
    </row>
    <row r="34" spans="1:18" x14ac:dyDescent="0.3">
      <c r="A34" s="26" t="s">
        <v>62</v>
      </c>
      <c r="B34" s="27">
        <v>23</v>
      </c>
      <c r="C34" s="27">
        <v>2</v>
      </c>
      <c r="D34" s="25" t="s">
        <v>29</v>
      </c>
      <c r="E34" s="17" cm="1">
        <f t="array" ref="E34">_xlfn.IFS(D34="K",B34*50,D34="F",B34*25,ISBLANK(D34),0)</f>
        <v>1150</v>
      </c>
      <c r="F34" s="29">
        <v>2</v>
      </c>
      <c r="G34" s="29"/>
      <c r="H34" s="29"/>
      <c r="I34" s="29"/>
      <c r="J34" s="29"/>
      <c r="K34" s="29"/>
      <c r="L34" s="29"/>
      <c r="M34" s="29"/>
      <c r="N34" s="29"/>
      <c r="O34" s="29">
        <v>2</v>
      </c>
      <c r="P34" s="19">
        <f t="shared" si="0"/>
        <v>0</v>
      </c>
      <c r="Q34" s="19">
        <f t="shared" si="1"/>
        <v>0</v>
      </c>
      <c r="R34" s="32" t="s">
        <v>180</v>
      </c>
    </row>
    <row r="35" spans="1:18" x14ac:dyDescent="0.3">
      <c r="A35" s="26" t="s">
        <v>63</v>
      </c>
      <c r="B35" s="27">
        <v>9</v>
      </c>
      <c r="C35" s="27">
        <v>1</v>
      </c>
      <c r="D35" s="25" t="s">
        <v>29</v>
      </c>
      <c r="E35" s="17" cm="1">
        <f t="array" ref="E35">_xlfn.IFS(D35="K",B35*50,D35="F",B35*25,ISBLANK(D35),0)</f>
        <v>450</v>
      </c>
      <c r="F35" s="29"/>
      <c r="G35" s="29"/>
      <c r="H35" s="29">
        <v>1</v>
      </c>
      <c r="I35" s="29"/>
      <c r="J35" s="29"/>
      <c r="K35" s="29"/>
      <c r="L35" s="29">
        <v>1</v>
      </c>
      <c r="M35" s="29"/>
      <c r="N35" s="29"/>
      <c r="O35" s="29">
        <v>1</v>
      </c>
      <c r="P35" s="19">
        <f t="shared" si="0"/>
        <v>0</v>
      </c>
      <c r="Q35" s="19">
        <f t="shared" si="1"/>
        <v>0</v>
      </c>
      <c r="R35" s="32" t="s">
        <v>181</v>
      </c>
    </row>
    <row r="36" spans="1:18" x14ac:dyDescent="0.3">
      <c r="A36" s="26" t="s">
        <v>64</v>
      </c>
      <c r="B36" s="27">
        <v>7</v>
      </c>
      <c r="C36" s="27">
        <v>1</v>
      </c>
      <c r="D36" s="25" t="s">
        <v>44</v>
      </c>
      <c r="E36" s="17" cm="1">
        <f t="array" ref="E36">_xlfn.IFS(D36="K",B36*50,D36="F",B36*25,ISBLANK(D36),0)</f>
        <v>175</v>
      </c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19">
        <f t="shared" si="0"/>
        <v>0</v>
      </c>
      <c r="Q36" s="19">
        <f t="shared" si="1"/>
        <v>175</v>
      </c>
      <c r="R36" s="32" t="s">
        <v>181</v>
      </c>
    </row>
    <row r="37" spans="1:18" x14ac:dyDescent="0.3">
      <c r="A37" s="26" t="s">
        <v>65</v>
      </c>
      <c r="B37" s="27">
        <v>29</v>
      </c>
      <c r="C37" s="27">
        <v>2</v>
      </c>
      <c r="D37" s="25" t="s">
        <v>44</v>
      </c>
      <c r="E37" s="17" cm="1">
        <f t="array" ref="E37">_xlfn.IFS(D37="K",B37*50,D37="F",B37*25,ISBLANK(D37),0)</f>
        <v>725</v>
      </c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19">
        <f t="shared" si="0"/>
        <v>0</v>
      </c>
      <c r="Q37" s="19">
        <f t="shared" si="1"/>
        <v>725</v>
      </c>
      <c r="R37" s="32" t="s">
        <v>181</v>
      </c>
    </row>
    <row r="38" spans="1:18" x14ac:dyDescent="0.3">
      <c r="A38" s="26" t="s">
        <v>66</v>
      </c>
      <c r="B38" s="27">
        <v>16</v>
      </c>
      <c r="C38" s="27">
        <v>2</v>
      </c>
      <c r="D38" s="25" t="s">
        <v>29</v>
      </c>
      <c r="E38" s="17" cm="1">
        <f t="array" ref="E38">_xlfn.IFS(D38="K",B38*50,D38="F",B38*25,ISBLANK(D38),0)</f>
        <v>800</v>
      </c>
      <c r="F38" s="29"/>
      <c r="G38" s="29">
        <v>1</v>
      </c>
      <c r="H38" s="29">
        <v>3</v>
      </c>
      <c r="I38" s="29"/>
      <c r="J38" s="29"/>
      <c r="K38" s="29"/>
      <c r="L38" s="29"/>
      <c r="M38" s="29"/>
      <c r="N38" s="29"/>
      <c r="O38" s="29"/>
      <c r="P38" s="19">
        <f t="shared" si="0"/>
        <v>0</v>
      </c>
      <c r="Q38" s="19">
        <f t="shared" si="1"/>
        <v>0</v>
      </c>
      <c r="R38" s="32" t="s">
        <v>181</v>
      </c>
    </row>
    <row r="39" spans="1:18" x14ac:dyDescent="0.3">
      <c r="A39" s="26" t="s">
        <v>67</v>
      </c>
      <c r="B39" s="27">
        <v>19</v>
      </c>
      <c r="C39" s="27">
        <v>2</v>
      </c>
      <c r="D39" s="25" t="s">
        <v>44</v>
      </c>
      <c r="E39" s="17" cm="1">
        <f t="array" ref="E39">_xlfn.IFS(D39="K",B39*50,D39="F",B39*25,ISBLANK(D39),0)</f>
        <v>475</v>
      </c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19">
        <f t="shared" si="0"/>
        <v>0</v>
      </c>
      <c r="Q39" s="19">
        <f t="shared" si="1"/>
        <v>475</v>
      </c>
      <c r="R39" s="32" t="s">
        <v>181</v>
      </c>
    </row>
    <row r="40" spans="1:18" x14ac:dyDescent="0.3">
      <c r="A40" s="26" t="s">
        <v>68</v>
      </c>
      <c r="B40" s="27">
        <v>16</v>
      </c>
      <c r="C40" s="27">
        <v>2</v>
      </c>
      <c r="D40" s="25" t="s">
        <v>44</v>
      </c>
      <c r="E40" s="17" cm="1">
        <f t="array" ref="E40">_xlfn.IFS(D40="K",B40*50,D40="F",B40*25,ISBLANK(D40),0)</f>
        <v>400</v>
      </c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19">
        <f t="shared" si="0"/>
        <v>0</v>
      </c>
      <c r="Q40" s="19">
        <f t="shared" si="1"/>
        <v>400</v>
      </c>
      <c r="R40" s="32" t="s">
        <v>181</v>
      </c>
    </row>
    <row r="41" spans="1:18" x14ac:dyDescent="0.3">
      <c r="A41" s="26" t="s">
        <v>69</v>
      </c>
      <c r="B41" s="27">
        <v>5</v>
      </c>
      <c r="C41" s="27">
        <v>1</v>
      </c>
      <c r="D41" s="25" t="s">
        <v>44</v>
      </c>
      <c r="E41" s="17" cm="1">
        <f t="array" ref="E41">_xlfn.IFS(D41="K",B41*50,D41="F",B41*25,ISBLANK(D41),0)</f>
        <v>125</v>
      </c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19">
        <f t="shared" si="0"/>
        <v>0</v>
      </c>
      <c r="Q41" s="19">
        <f t="shared" si="1"/>
        <v>125</v>
      </c>
      <c r="R41" s="32" t="s">
        <v>181</v>
      </c>
    </row>
    <row r="42" spans="1:18" x14ac:dyDescent="0.3">
      <c r="A42" s="26" t="s">
        <v>70</v>
      </c>
      <c r="B42" s="27">
        <v>15</v>
      </c>
      <c r="C42" s="27">
        <v>2</v>
      </c>
      <c r="D42" s="25" t="s">
        <v>29</v>
      </c>
      <c r="E42" s="17" cm="1">
        <f t="array" ref="E42">_xlfn.IFS(D42="K",B42*50,D42="F",B42*25,ISBLANK(D42),0)</f>
        <v>750</v>
      </c>
      <c r="F42" s="29"/>
      <c r="G42" s="29"/>
      <c r="H42" s="29"/>
      <c r="I42" s="29">
        <v>4</v>
      </c>
      <c r="J42" s="29">
        <v>4</v>
      </c>
      <c r="K42" s="29">
        <v>2</v>
      </c>
      <c r="L42" s="29"/>
      <c r="M42" s="29"/>
      <c r="N42" s="29"/>
      <c r="O42" s="29"/>
      <c r="P42" s="19">
        <f t="shared" si="0"/>
        <v>0</v>
      </c>
      <c r="Q42" s="19">
        <f t="shared" si="1"/>
        <v>0</v>
      </c>
      <c r="R42" s="32" t="s">
        <v>181</v>
      </c>
    </row>
    <row r="43" spans="1:18" x14ac:dyDescent="0.3">
      <c r="A43" s="26" t="s">
        <v>71</v>
      </c>
      <c r="B43" s="27">
        <v>8</v>
      </c>
      <c r="C43" s="27">
        <v>1</v>
      </c>
      <c r="D43" s="25" t="s">
        <v>44</v>
      </c>
      <c r="E43" s="17" cm="1">
        <f t="array" ref="E43">_xlfn.IFS(D43="K",B43*50,D43="F",B43*25,ISBLANK(D43),0)</f>
        <v>200</v>
      </c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19">
        <f t="shared" si="0"/>
        <v>0</v>
      </c>
      <c r="Q43" s="19">
        <f t="shared" si="1"/>
        <v>200</v>
      </c>
      <c r="R43" s="32" t="s">
        <v>181</v>
      </c>
    </row>
    <row r="44" spans="1:18" x14ac:dyDescent="0.3">
      <c r="A44" s="26" t="s">
        <v>72</v>
      </c>
      <c r="B44" s="27">
        <v>18</v>
      </c>
      <c r="C44" s="27">
        <v>2</v>
      </c>
      <c r="D44" s="25" t="s">
        <v>29</v>
      </c>
      <c r="E44" s="17" cm="1">
        <f t="array" ref="E44">_xlfn.IFS(D44="K",B44*50,D44="F",B44*25,ISBLANK(D44),0)</f>
        <v>900</v>
      </c>
      <c r="F44" s="29"/>
      <c r="G44" s="29"/>
      <c r="H44" s="29"/>
      <c r="I44" s="29">
        <v>12</v>
      </c>
      <c r="J44" s="29"/>
      <c r="K44" s="29"/>
      <c r="L44" s="29"/>
      <c r="M44" s="29"/>
      <c r="N44" s="29"/>
      <c r="O44" s="29"/>
      <c r="P44" s="19">
        <f t="shared" si="0"/>
        <v>0</v>
      </c>
      <c r="Q44" s="19">
        <f t="shared" si="1"/>
        <v>0</v>
      </c>
      <c r="R44" s="32" t="s">
        <v>181</v>
      </c>
    </row>
    <row r="45" spans="1:18" x14ac:dyDescent="0.3">
      <c r="A45" s="26" t="s">
        <v>73</v>
      </c>
      <c r="B45" s="27">
        <v>18</v>
      </c>
      <c r="C45" s="27">
        <v>2</v>
      </c>
      <c r="D45" s="25" t="s">
        <v>29</v>
      </c>
      <c r="E45" s="17" cm="1">
        <f t="array" ref="E45">_xlfn.IFS(D45="K",B45*50,D45="F",B45*25,ISBLANK(D45),0)</f>
        <v>900</v>
      </c>
      <c r="F45" s="29"/>
      <c r="G45" s="29"/>
      <c r="H45" s="29"/>
      <c r="I45" s="29"/>
      <c r="J45" s="29">
        <v>13</v>
      </c>
      <c r="K45" s="29"/>
      <c r="L45" s="29"/>
      <c r="M45" s="29"/>
      <c r="N45" s="29"/>
      <c r="O45" s="29"/>
      <c r="P45" s="19">
        <f t="shared" si="0"/>
        <v>10</v>
      </c>
      <c r="Q45" s="19">
        <f t="shared" si="1"/>
        <v>0</v>
      </c>
      <c r="R45" s="32" t="s">
        <v>181</v>
      </c>
    </row>
    <row r="46" spans="1:18" x14ac:dyDescent="0.3">
      <c r="A46" s="26" t="s">
        <v>74</v>
      </c>
      <c r="B46" s="27">
        <v>9</v>
      </c>
      <c r="C46" s="27">
        <v>1</v>
      </c>
      <c r="D46" s="25" t="s">
        <v>29</v>
      </c>
      <c r="E46" s="17" cm="1">
        <f t="array" ref="E46">_xlfn.IFS(D46="K",B46*50,D46="F",B46*25,ISBLANK(D46),0)</f>
        <v>450</v>
      </c>
      <c r="F46" s="29">
        <v>1</v>
      </c>
      <c r="G46" s="29">
        <v>1</v>
      </c>
      <c r="H46" s="29"/>
      <c r="I46" s="29"/>
      <c r="J46" s="29"/>
      <c r="K46" s="29"/>
      <c r="L46" s="29"/>
      <c r="M46" s="29"/>
      <c r="N46" s="29"/>
      <c r="O46" s="29"/>
      <c r="P46" s="19">
        <f t="shared" si="0"/>
        <v>0</v>
      </c>
      <c r="Q46" s="19">
        <f t="shared" si="1"/>
        <v>0</v>
      </c>
      <c r="R46" s="32" t="s">
        <v>181</v>
      </c>
    </row>
    <row r="47" spans="1:18" x14ac:dyDescent="0.3">
      <c r="A47" s="26" t="s">
        <v>75</v>
      </c>
      <c r="B47" s="27">
        <v>17</v>
      </c>
      <c r="C47" s="27">
        <v>2</v>
      </c>
      <c r="D47" s="25" t="s">
        <v>44</v>
      </c>
      <c r="E47" s="17" cm="1">
        <f t="array" ref="E47">_xlfn.IFS(D47="K",B47*50,D47="F",B47*25,ISBLANK(D47),0)</f>
        <v>425</v>
      </c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19">
        <f t="shared" si="0"/>
        <v>0</v>
      </c>
      <c r="Q47" s="19">
        <f t="shared" si="1"/>
        <v>425</v>
      </c>
      <c r="R47" s="32" t="s">
        <v>181</v>
      </c>
    </row>
    <row r="48" spans="1:18" x14ac:dyDescent="0.3">
      <c r="A48" s="26" t="s">
        <v>76</v>
      </c>
      <c r="B48" s="27">
        <v>50</v>
      </c>
      <c r="C48" s="27">
        <v>3</v>
      </c>
      <c r="D48" s="25" t="s">
        <v>44</v>
      </c>
      <c r="E48" s="17" cm="1">
        <f t="array" ref="E48">_xlfn.IFS(D48="K",B48*50,D48="F",B48*25,ISBLANK(D48),0)</f>
        <v>1250</v>
      </c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19">
        <f t="shared" si="0"/>
        <v>0</v>
      </c>
      <c r="Q48" s="19">
        <f t="shared" si="1"/>
        <v>1250</v>
      </c>
      <c r="R48" s="32" t="s">
        <v>182</v>
      </c>
    </row>
    <row r="49" spans="1:18" x14ac:dyDescent="0.3">
      <c r="A49" s="26" t="s">
        <v>77</v>
      </c>
      <c r="B49" s="27">
        <v>6</v>
      </c>
      <c r="C49" s="27">
        <v>1</v>
      </c>
      <c r="D49" s="25" t="s">
        <v>29</v>
      </c>
      <c r="E49" s="17" cm="1">
        <f t="array" ref="E49">_xlfn.IFS(D49="K",B49*50,D49="F",B49*25,ISBLANK(D49),0)</f>
        <v>300</v>
      </c>
      <c r="F49" s="29"/>
      <c r="G49" s="29"/>
      <c r="H49" s="29"/>
      <c r="I49" s="29"/>
      <c r="J49" s="29"/>
      <c r="K49" s="29"/>
      <c r="L49" s="29">
        <v>2</v>
      </c>
      <c r="M49" s="29">
        <v>2</v>
      </c>
      <c r="N49" s="29">
        <v>1</v>
      </c>
      <c r="O49" s="29"/>
      <c r="P49" s="19">
        <f t="shared" si="0"/>
        <v>50</v>
      </c>
      <c r="Q49" s="19">
        <f t="shared" si="1"/>
        <v>0</v>
      </c>
      <c r="R49" s="32" t="s">
        <v>182</v>
      </c>
    </row>
    <row r="50" spans="1:18" x14ac:dyDescent="0.3">
      <c r="A50" s="26" t="s">
        <v>78</v>
      </c>
      <c r="B50" s="27">
        <v>17</v>
      </c>
      <c r="C50" s="27">
        <v>2</v>
      </c>
      <c r="D50" s="25" t="s">
        <v>44</v>
      </c>
      <c r="E50" s="17" cm="1">
        <f t="array" ref="E50">_xlfn.IFS(D50="K",B50*50,D50="F",B50*25,ISBLANK(D50),0)</f>
        <v>425</v>
      </c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19">
        <f t="shared" si="0"/>
        <v>0</v>
      </c>
      <c r="Q50" s="19">
        <f t="shared" si="1"/>
        <v>425</v>
      </c>
      <c r="R50" s="32" t="s">
        <v>182</v>
      </c>
    </row>
    <row r="51" spans="1:18" x14ac:dyDescent="0.3">
      <c r="A51" s="26" t="s">
        <v>79</v>
      </c>
      <c r="B51" s="27">
        <v>19</v>
      </c>
      <c r="C51" s="27">
        <v>2</v>
      </c>
      <c r="D51" s="25" t="s">
        <v>29</v>
      </c>
      <c r="E51" s="17" cm="1">
        <f t="array" ref="E51">_xlfn.IFS(D51="K",B51*50,D51="F",B51*25,ISBLANK(D51),0)</f>
        <v>950</v>
      </c>
      <c r="F51" s="29"/>
      <c r="G51" s="29"/>
      <c r="H51" s="29"/>
      <c r="I51" s="29"/>
      <c r="J51" s="29"/>
      <c r="K51" s="29">
        <v>4</v>
      </c>
      <c r="L51" s="29">
        <v>3</v>
      </c>
      <c r="M51" s="29">
        <v>3</v>
      </c>
      <c r="N51" s="29">
        <v>3</v>
      </c>
      <c r="O51" s="29"/>
      <c r="P51" s="19">
        <f t="shared" si="0"/>
        <v>0</v>
      </c>
      <c r="Q51" s="19">
        <f t="shared" si="1"/>
        <v>0</v>
      </c>
      <c r="R51" s="32" t="s">
        <v>182</v>
      </c>
    </row>
    <row r="52" spans="1:18" x14ac:dyDescent="0.3">
      <c r="A52" s="26" t="s">
        <v>80</v>
      </c>
      <c r="B52" s="27">
        <v>40</v>
      </c>
      <c r="C52" s="27">
        <v>3</v>
      </c>
      <c r="D52" s="25" t="s">
        <v>29</v>
      </c>
      <c r="E52" s="17" cm="1">
        <f t="array" ref="E52">_xlfn.IFS(D52="K",B52*50,D52="F",B52*25,ISBLANK(D52),0)</f>
        <v>2000</v>
      </c>
      <c r="F52" s="29"/>
      <c r="G52" s="29"/>
      <c r="H52" s="29">
        <v>8</v>
      </c>
      <c r="I52" s="29">
        <v>8</v>
      </c>
      <c r="J52" s="29">
        <v>6</v>
      </c>
      <c r="K52" s="29">
        <v>6</v>
      </c>
      <c r="L52" s="29"/>
      <c r="M52" s="29"/>
      <c r="N52" s="29"/>
      <c r="O52" s="29"/>
      <c r="P52" s="19">
        <f t="shared" si="0"/>
        <v>0</v>
      </c>
      <c r="Q52" s="19">
        <f t="shared" si="1"/>
        <v>0</v>
      </c>
      <c r="R52" s="32" t="s">
        <v>182</v>
      </c>
    </row>
    <row r="53" spans="1:18" x14ac:dyDescent="0.3">
      <c r="A53" s="26" t="s">
        <v>81</v>
      </c>
      <c r="B53" s="27">
        <v>16</v>
      </c>
      <c r="C53" s="27">
        <v>2</v>
      </c>
      <c r="D53" s="25" t="s">
        <v>44</v>
      </c>
      <c r="E53" s="17" cm="1">
        <f t="array" ref="E53">_xlfn.IFS(D53="K",B53*50,D53="F",B53*25,ISBLANK(D53),0)</f>
        <v>400</v>
      </c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19">
        <f t="shared" si="0"/>
        <v>0</v>
      </c>
      <c r="Q53" s="19">
        <f t="shared" si="1"/>
        <v>400</v>
      </c>
      <c r="R53" s="32" t="s">
        <v>182</v>
      </c>
    </row>
    <row r="54" spans="1:18" x14ac:dyDescent="0.3">
      <c r="A54" s="26" t="s">
        <v>82</v>
      </c>
      <c r="B54" s="27">
        <v>8</v>
      </c>
      <c r="C54" s="27">
        <v>1</v>
      </c>
      <c r="D54" s="25" t="s">
        <v>44</v>
      </c>
      <c r="E54" s="17" cm="1">
        <f t="array" ref="E54">_xlfn.IFS(D54="K",B54*50,D54="F",B54*25,ISBLANK(D54),0)</f>
        <v>200</v>
      </c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19">
        <f t="shared" si="0"/>
        <v>0</v>
      </c>
      <c r="Q54" s="19">
        <f t="shared" si="1"/>
        <v>200</v>
      </c>
      <c r="R54" s="32" t="s">
        <v>182</v>
      </c>
    </row>
    <row r="55" spans="1:18" x14ac:dyDescent="0.3">
      <c r="A55" s="26" t="s">
        <v>83</v>
      </c>
      <c r="B55" s="27">
        <v>21</v>
      </c>
      <c r="C55" s="27">
        <v>2</v>
      </c>
      <c r="D55" s="25" t="s">
        <v>44</v>
      </c>
      <c r="E55" s="17" cm="1">
        <f t="array" ref="E55">_xlfn.IFS(D55="K",B55*50,D55="F",B55*25,ISBLANK(D55),0)</f>
        <v>525</v>
      </c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19">
        <f t="shared" si="0"/>
        <v>0</v>
      </c>
      <c r="Q55" s="19">
        <f t="shared" si="1"/>
        <v>525</v>
      </c>
      <c r="R55" s="32" t="s">
        <v>182</v>
      </c>
    </row>
    <row r="56" spans="1:18" x14ac:dyDescent="0.3">
      <c r="A56" s="26" t="s">
        <v>84</v>
      </c>
      <c r="B56" s="27">
        <v>35</v>
      </c>
      <c r="C56" s="27">
        <v>3</v>
      </c>
      <c r="D56" s="25" t="s">
        <v>44</v>
      </c>
      <c r="E56" s="17" cm="1">
        <f t="array" ref="E56">_xlfn.IFS(D56="K",B56*50,D56="F",B56*25,ISBLANK(D56),0)</f>
        <v>875</v>
      </c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19">
        <f t="shared" si="0"/>
        <v>0</v>
      </c>
      <c r="Q56" s="19">
        <f t="shared" si="1"/>
        <v>875</v>
      </c>
      <c r="R56" s="32" t="s">
        <v>182</v>
      </c>
    </row>
    <row r="57" spans="1:18" x14ac:dyDescent="0.3">
      <c r="A57" s="26" t="s">
        <v>85</v>
      </c>
      <c r="B57" s="27">
        <v>40</v>
      </c>
      <c r="C57" s="27">
        <v>3</v>
      </c>
      <c r="D57" s="25" t="s">
        <v>44</v>
      </c>
      <c r="E57" s="17" cm="1">
        <f t="array" ref="E57">_xlfn.IFS(D57="K",B57*50,D57="F",B57*25,ISBLANK(D57),0)</f>
        <v>1000</v>
      </c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19">
        <f t="shared" si="0"/>
        <v>0</v>
      </c>
      <c r="Q57" s="19">
        <f t="shared" si="1"/>
        <v>1000</v>
      </c>
      <c r="R57" s="32" t="s">
        <v>183</v>
      </c>
    </row>
    <row r="58" spans="1:18" x14ac:dyDescent="0.3">
      <c r="A58" s="26" t="s">
        <v>86</v>
      </c>
      <c r="B58" s="27">
        <v>23</v>
      </c>
      <c r="C58" s="27">
        <v>2</v>
      </c>
      <c r="D58" s="25" t="s">
        <v>29</v>
      </c>
      <c r="E58" s="17" cm="1">
        <f t="array" ref="E58">_xlfn.IFS(D58="K",B58*50,D58="F",B58*25,ISBLANK(D58),0)</f>
        <v>1150</v>
      </c>
      <c r="F58" s="29"/>
      <c r="G58" s="29"/>
      <c r="H58" s="29"/>
      <c r="I58" s="29">
        <v>16</v>
      </c>
      <c r="J58" s="29"/>
      <c r="K58" s="29"/>
      <c r="L58" s="29"/>
      <c r="M58" s="29"/>
      <c r="N58" s="29"/>
      <c r="O58" s="29"/>
      <c r="P58" s="19">
        <f t="shared" si="0"/>
        <v>0</v>
      </c>
      <c r="Q58" s="19">
        <f t="shared" si="1"/>
        <v>0</v>
      </c>
      <c r="R58" s="32" t="s">
        <v>183</v>
      </c>
    </row>
    <row r="59" spans="1:18" x14ac:dyDescent="0.3">
      <c r="A59" s="26" t="s">
        <v>87</v>
      </c>
      <c r="B59" s="27">
        <v>5</v>
      </c>
      <c r="C59" s="27">
        <v>1</v>
      </c>
      <c r="D59" s="25" t="s">
        <v>44</v>
      </c>
      <c r="E59" s="17" cm="1">
        <f t="array" ref="E59">_xlfn.IFS(D59="K",B59*50,D59="F",B59*25,ISBLANK(D59),0)</f>
        <v>125</v>
      </c>
      <c r="F59" s="29"/>
      <c r="G59" s="29"/>
      <c r="H59" s="29"/>
      <c r="I59" s="29"/>
      <c r="J59" s="29"/>
      <c r="K59" s="29"/>
      <c r="L59" s="29"/>
      <c r="M59" s="29"/>
      <c r="N59" s="29"/>
      <c r="O59" s="29"/>
      <c r="P59" s="19">
        <f t="shared" si="0"/>
        <v>0</v>
      </c>
      <c r="Q59" s="19">
        <f t="shared" si="1"/>
        <v>125</v>
      </c>
      <c r="R59" s="32" t="s">
        <v>183</v>
      </c>
    </row>
    <row r="60" spans="1:18" x14ac:dyDescent="0.3">
      <c r="A60" s="26" t="s">
        <v>88</v>
      </c>
      <c r="B60" s="27">
        <v>14</v>
      </c>
      <c r="C60" s="27">
        <v>1</v>
      </c>
      <c r="D60" s="25" t="s">
        <v>44</v>
      </c>
      <c r="E60" s="17" cm="1">
        <f t="array" ref="E60">_xlfn.IFS(D60="K",B60*50,D60="F",B60*25,ISBLANK(D60),0)</f>
        <v>350</v>
      </c>
      <c r="F60" s="29"/>
      <c r="G60" s="29"/>
      <c r="H60" s="29"/>
      <c r="I60" s="29"/>
      <c r="J60" s="29"/>
      <c r="K60" s="29"/>
      <c r="L60" s="29"/>
      <c r="M60" s="29"/>
      <c r="N60" s="29"/>
      <c r="O60" s="29"/>
      <c r="P60" s="19">
        <f t="shared" si="0"/>
        <v>0</v>
      </c>
      <c r="Q60" s="19">
        <f t="shared" si="1"/>
        <v>350</v>
      </c>
      <c r="R60" s="32" t="s">
        <v>183</v>
      </c>
    </row>
    <row r="61" spans="1:18" x14ac:dyDescent="0.3">
      <c r="A61" s="26" t="s">
        <v>89</v>
      </c>
      <c r="B61" s="27">
        <v>5</v>
      </c>
      <c r="C61" s="27">
        <v>1</v>
      </c>
      <c r="D61" s="25" t="s">
        <v>29</v>
      </c>
      <c r="E61" s="17" cm="1">
        <f t="array" ref="E61">_xlfn.IFS(D61="K",B61*50,D61="F",B61*25,ISBLANK(D61),0)</f>
        <v>250</v>
      </c>
      <c r="F61" s="29"/>
      <c r="G61" s="29"/>
      <c r="H61" s="29"/>
      <c r="I61" s="29"/>
      <c r="J61" s="29">
        <v>1</v>
      </c>
      <c r="K61" s="29">
        <v>1</v>
      </c>
      <c r="L61" s="29">
        <v>1</v>
      </c>
      <c r="M61" s="29"/>
      <c r="N61" s="29"/>
      <c r="O61" s="29"/>
      <c r="P61" s="19">
        <f t="shared" si="0"/>
        <v>0</v>
      </c>
      <c r="Q61" s="19">
        <f t="shared" si="1"/>
        <v>0</v>
      </c>
      <c r="R61" s="32" t="s">
        <v>183</v>
      </c>
    </row>
    <row r="62" spans="1:18" x14ac:dyDescent="0.3">
      <c r="A62" s="26" t="s">
        <v>90</v>
      </c>
      <c r="B62" s="27">
        <v>100</v>
      </c>
      <c r="C62" s="27">
        <v>4</v>
      </c>
      <c r="D62" s="25" t="s">
        <v>44</v>
      </c>
      <c r="E62" s="17" cm="1">
        <f t="array" ref="E62">_xlfn.IFS(D62="K",B62*50,D62="F",B62*25,ISBLANK(D62),0)</f>
        <v>2500</v>
      </c>
      <c r="F62" s="29"/>
      <c r="G62" s="29"/>
      <c r="H62" s="29"/>
      <c r="I62" s="29"/>
      <c r="J62" s="29"/>
      <c r="K62" s="29"/>
      <c r="L62" s="29"/>
      <c r="M62" s="29"/>
      <c r="N62" s="29"/>
      <c r="O62" s="29"/>
      <c r="P62" s="19">
        <f t="shared" si="0"/>
        <v>0</v>
      </c>
      <c r="Q62" s="19">
        <f t="shared" si="1"/>
        <v>2500</v>
      </c>
      <c r="R62" s="32" t="s">
        <v>183</v>
      </c>
    </row>
    <row r="63" spans="1:18" x14ac:dyDescent="0.3">
      <c r="A63" s="26" t="s">
        <v>91</v>
      </c>
      <c r="B63" s="27">
        <v>18</v>
      </c>
      <c r="C63" s="27">
        <v>2</v>
      </c>
      <c r="D63" s="25" t="s">
        <v>29</v>
      </c>
      <c r="E63" s="17" cm="1">
        <f t="array" ref="E63">_xlfn.IFS(D63="K",B63*50,D63="F",B63*25,ISBLANK(D63),0)</f>
        <v>900</v>
      </c>
      <c r="F63" s="29">
        <v>1</v>
      </c>
      <c r="G63" s="29">
        <v>1</v>
      </c>
      <c r="H63" s="29"/>
      <c r="I63" s="29">
        <v>1</v>
      </c>
      <c r="J63" s="29">
        <v>1</v>
      </c>
      <c r="K63" s="29">
        <v>1</v>
      </c>
      <c r="L63" s="29"/>
      <c r="M63" s="29"/>
      <c r="N63" s="29"/>
      <c r="O63" s="29">
        <v>1</v>
      </c>
      <c r="P63" s="19">
        <f t="shared" si="0"/>
        <v>19</v>
      </c>
      <c r="Q63" s="19">
        <f t="shared" si="1"/>
        <v>0</v>
      </c>
      <c r="R63" s="32" t="s">
        <v>183</v>
      </c>
    </row>
    <row r="64" spans="1:18" x14ac:dyDescent="0.3">
      <c r="A64" s="26" t="s">
        <v>92</v>
      </c>
      <c r="B64" s="27">
        <v>13</v>
      </c>
      <c r="C64" s="27">
        <v>1</v>
      </c>
      <c r="D64" s="25" t="s">
        <v>29</v>
      </c>
      <c r="E64" s="17" cm="1">
        <f t="array" ref="E64">_xlfn.IFS(D64="K",B64*50,D64="F",B64*25,ISBLANK(D64),0)</f>
        <v>650</v>
      </c>
      <c r="F64" s="29"/>
      <c r="G64" s="29">
        <v>4</v>
      </c>
      <c r="H64" s="29"/>
      <c r="I64" s="29"/>
      <c r="J64" s="29"/>
      <c r="K64" s="29"/>
      <c r="L64" s="29"/>
      <c r="M64" s="29"/>
      <c r="N64" s="29"/>
      <c r="O64" s="29"/>
      <c r="P64" s="19">
        <f t="shared" si="0"/>
        <v>0</v>
      </c>
      <c r="Q64" s="19">
        <f t="shared" si="1"/>
        <v>0</v>
      </c>
      <c r="R64" s="32" t="s">
        <v>183</v>
      </c>
    </row>
    <row r="65" spans="1:18" x14ac:dyDescent="0.3">
      <c r="A65" s="26" t="s">
        <v>93</v>
      </c>
      <c r="B65" s="27">
        <v>30</v>
      </c>
      <c r="C65" s="27">
        <v>3</v>
      </c>
      <c r="D65" s="25" t="s">
        <v>44</v>
      </c>
      <c r="E65" s="17" cm="1">
        <f t="array" ref="E65">_xlfn.IFS(D65="K",B65*50,D65="F",B65*25,ISBLANK(D65),0)</f>
        <v>750</v>
      </c>
      <c r="F65" s="29"/>
      <c r="G65" s="29"/>
      <c r="H65" s="29"/>
      <c r="I65" s="29"/>
      <c r="J65" s="29"/>
      <c r="K65" s="29"/>
      <c r="L65" s="29"/>
      <c r="M65" s="29"/>
      <c r="N65" s="29"/>
      <c r="O65" s="29"/>
      <c r="P65" s="19">
        <f t="shared" si="0"/>
        <v>0</v>
      </c>
      <c r="Q65" s="19">
        <f t="shared" si="1"/>
        <v>750</v>
      </c>
      <c r="R65" s="32" t="s">
        <v>183</v>
      </c>
    </row>
    <row r="66" spans="1:18" x14ac:dyDescent="0.3">
      <c r="A66" s="26" t="s">
        <v>94</v>
      </c>
      <c r="B66" s="27">
        <v>45</v>
      </c>
      <c r="C66" s="27">
        <v>3</v>
      </c>
      <c r="D66" s="25" t="s">
        <v>29</v>
      </c>
      <c r="E66" s="17" cm="1">
        <f t="array" ref="E66">_xlfn.IFS(D66="K",B66*50,D66="F",B66*25,ISBLANK(D66),0)</f>
        <v>2250</v>
      </c>
      <c r="F66" s="29">
        <v>4</v>
      </c>
      <c r="G66" s="29"/>
      <c r="H66" s="29"/>
      <c r="I66" s="29"/>
      <c r="J66" s="29"/>
      <c r="K66" s="29"/>
      <c r="L66" s="29">
        <v>2</v>
      </c>
      <c r="M66" s="29"/>
      <c r="N66" s="29"/>
      <c r="O66" s="29"/>
      <c r="P66" s="19">
        <f t="shared" si="0"/>
        <v>0</v>
      </c>
      <c r="Q66" s="19">
        <f t="shared" si="1"/>
        <v>0</v>
      </c>
      <c r="R66" s="32" t="s">
        <v>183</v>
      </c>
    </row>
    <row r="67" spans="1:18" x14ac:dyDescent="0.3">
      <c r="A67" s="26" t="s">
        <v>95</v>
      </c>
      <c r="B67" s="27">
        <v>23</v>
      </c>
      <c r="C67" s="27">
        <v>2</v>
      </c>
      <c r="D67" s="25" t="s">
        <v>29</v>
      </c>
      <c r="E67" s="17" cm="1">
        <f t="array" ref="E67">_xlfn.IFS(D67="K",B67*50,D67="F",B67*25,ISBLANK(D67),0)</f>
        <v>1150</v>
      </c>
      <c r="F67" s="29"/>
      <c r="G67" s="29"/>
      <c r="H67" s="29"/>
      <c r="I67" s="29"/>
      <c r="J67" s="29"/>
      <c r="K67" s="29"/>
      <c r="L67" s="29">
        <v>16</v>
      </c>
      <c r="M67" s="29"/>
      <c r="N67" s="29"/>
      <c r="O67" s="29"/>
      <c r="P67" s="19">
        <f t="shared" ref="P67:P130" si="2">IF(D67="K",IF(E67-F67*250-G67*160-(H67+I67+J67+K67+L67+M67+N67)*70-O67*299&gt;=0,0,(E67-F67*250-G67*160-(H67+I67+J67+K67+L67+M67+N67)*70-O67*299)*-1),F67*250+G67*160+(H67+I67+J67+K67+L67+M67+N67)*70+O67*299)</f>
        <v>0</v>
      </c>
      <c r="Q67" s="19">
        <f t="shared" ref="Q67:Q130" si="3">IF(D67="K",0,B67*25)</f>
        <v>0</v>
      </c>
      <c r="R67" s="32" t="s">
        <v>183</v>
      </c>
    </row>
    <row r="68" spans="1:18" x14ac:dyDescent="0.3">
      <c r="A68" s="26" t="s">
        <v>96</v>
      </c>
      <c r="B68" s="27">
        <v>6</v>
      </c>
      <c r="C68" s="27">
        <v>1</v>
      </c>
      <c r="D68" s="25" t="s">
        <v>44</v>
      </c>
      <c r="E68" s="17" cm="1">
        <f t="array" ref="E68">_xlfn.IFS(D68="K",B68*50,D68="F",B68*25,ISBLANK(D68),0)</f>
        <v>150</v>
      </c>
      <c r="F68" s="29"/>
      <c r="G68" s="29"/>
      <c r="H68" s="29"/>
      <c r="I68" s="29"/>
      <c r="J68" s="29"/>
      <c r="K68" s="29"/>
      <c r="L68" s="29"/>
      <c r="M68" s="29"/>
      <c r="N68" s="29"/>
      <c r="O68" s="29"/>
      <c r="P68" s="19">
        <f t="shared" si="2"/>
        <v>0</v>
      </c>
      <c r="Q68" s="19">
        <f t="shared" si="3"/>
        <v>150</v>
      </c>
      <c r="R68" s="32" t="s">
        <v>183</v>
      </c>
    </row>
    <row r="69" spans="1:18" x14ac:dyDescent="0.3">
      <c r="A69" s="26" t="s">
        <v>97</v>
      </c>
      <c r="B69" s="27">
        <v>18</v>
      </c>
      <c r="C69" s="27">
        <v>2</v>
      </c>
      <c r="D69" s="25" t="s">
        <v>29</v>
      </c>
      <c r="E69" s="17" cm="1">
        <f t="array" ref="E69">_xlfn.IFS(D69="K",B69*50,D69="F",B69*25,ISBLANK(D69),0)</f>
        <v>900</v>
      </c>
      <c r="F69" s="29"/>
      <c r="G69" s="29"/>
      <c r="H69" s="29"/>
      <c r="I69" s="29">
        <v>5</v>
      </c>
      <c r="J69" s="29">
        <v>5</v>
      </c>
      <c r="K69" s="29">
        <v>5</v>
      </c>
      <c r="L69" s="29"/>
      <c r="M69" s="29"/>
      <c r="N69" s="29"/>
      <c r="O69" s="29"/>
      <c r="P69" s="19">
        <f t="shared" si="2"/>
        <v>150</v>
      </c>
      <c r="Q69" s="19">
        <f t="shared" si="3"/>
        <v>0</v>
      </c>
      <c r="R69" s="32" t="s">
        <v>183</v>
      </c>
    </row>
    <row r="70" spans="1:18" x14ac:dyDescent="0.3">
      <c r="A70" s="26" t="s">
        <v>98</v>
      </c>
      <c r="B70" s="27">
        <v>30</v>
      </c>
      <c r="C70" s="27">
        <v>3</v>
      </c>
      <c r="D70" s="25" t="s">
        <v>29</v>
      </c>
      <c r="E70" s="17" cm="1">
        <f t="array" ref="E70">_xlfn.IFS(D70="K",B70*50,D70="F",B70*25,ISBLANK(D70),0)</f>
        <v>1500</v>
      </c>
      <c r="F70" s="29">
        <v>1</v>
      </c>
      <c r="G70" s="29">
        <v>2</v>
      </c>
      <c r="H70" s="29"/>
      <c r="I70" s="29"/>
      <c r="J70" s="29"/>
      <c r="K70" s="29"/>
      <c r="L70" s="29">
        <v>3</v>
      </c>
      <c r="M70" s="29">
        <v>3</v>
      </c>
      <c r="N70" s="29">
        <v>3</v>
      </c>
      <c r="O70" s="29">
        <v>1</v>
      </c>
      <c r="P70" s="19">
        <f t="shared" si="2"/>
        <v>0</v>
      </c>
      <c r="Q70" s="19">
        <f t="shared" si="3"/>
        <v>0</v>
      </c>
      <c r="R70" s="32" t="s">
        <v>183</v>
      </c>
    </row>
    <row r="71" spans="1:18" x14ac:dyDescent="0.3">
      <c r="A71" s="26" t="s">
        <v>99</v>
      </c>
      <c r="B71" s="27">
        <v>30</v>
      </c>
      <c r="C71" s="27">
        <v>3</v>
      </c>
      <c r="D71" s="25" t="s">
        <v>29</v>
      </c>
      <c r="E71" s="17" cm="1">
        <f t="array" ref="E71">_xlfn.IFS(D71="K",B71*50,D71="F",B71*25,ISBLANK(D71),0)</f>
        <v>1500</v>
      </c>
      <c r="F71" s="29"/>
      <c r="G71" s="29"/>
      <c r="H71" s="29"/>
      <c r="I71" s="29"/>
      <c r="J71" s="29"/>
      <c r="K71" s="29">
        <v>1</v>
      </c>
      <c r="L71" s="29">
        <v>1</v>
      </c>
      <c r="M71" s="29">
        <v>1</v>
      </c>
      <c r="N71" s="29">
        <v>1</v>
      </c>
      <c r="O71" s="29">
        <v>4</v>
      </c>
      <c r="P71" s="19">
        <f t="shared" si="2"/>
        <v>0</v>
      </c>
      <c r="Q71" s="19">
        <f t="shared" si="3"/>
        <v>0</v>
      </c>
      <c r="R71" s="32" t="s">
        <v>184</v>
      </c>
    </row>
    <row r="72" spans="1:18" x14ac:dyDescent="0.3">
      <c r="A72" s="26" t="s">
        <v>100</v>
      </c>
      <c r="B72" s="27">
        <v>25</v>
      </c>
      <c r="C72" s="27">
        <v>2</v>
      </c>
      <c r="D72" s="25" t="s">
        <v>29</v>
      </c>
      <c r="E72" s="17" cm="1">
        <f t="array" ref="E72">_xlfn.IFS(D72="K",B72*50,D72="F",B72*25,ISBLANK(D72),0)</f>
        <v>1250</v>
      </c>
      <c r="F72" s="29"/>
      <c r="G72" s="29"/>
      <c r="H72" s="29"/>
      <c r="I72" s="29"/>
      <c r="J72" s="29"/>
      <c r="K72" s="29">
        <v>3</v>
      </c>
      <c r="L72" s="29">
        <v>2</v>
      </c>
      <c r="M72" s="29">
        <v>2</v>
      </c>
      <c r="N72" s="29">
        <v>2</v>
      </c>
      <c r="O72" s="29">
        <v>2</v>
      </c>
      <c r="P72" s="19">
        <f t="shared" si="2"/>
        <v>0</v>
      </c>
      <c r="Q72" s="19">
        <f t="shared" si="3"/>
        <v>0</v>
      </c>
      <c r="R72" s="32" t="s">
        <v>184</v>
      </c>
    </row>
    <row r="73" spans="1:18" x14ac:dyDescent="0.3">
      <c r="A73" s="26" t="s">
        <v>101</v>
      </c>
      <c r="B73" s="27">
        <v>7</v>
      </c>
      <c r="C73" s="27">
        <v>1</v>
      </c>
      <c r="D73" s="25" t="s">
        <v>44</v>
      </c>
      <c r="E73" s="17" cm="1">
        <f t="array" ref="E73">_xlfn.IFS(D73="K",B73*50,D73="F",B73*25,ISBLANK(D73),0)</f>
        <v>175</v>
      </c>
      <c r="F73" s="29"/>
      <c r="G73" s="29"/>
      <c r="H73" s="29"/>
      <c r="I73" s="29"/>
      <c r="J73" s="29"/>
      <c r="K73" s="29"/>
      <c r="L73" s="29"/>
      <c r="M73" s="29"/>
      <c r="N73" s="29"/>
      <c r="O73" s="29"/>
      <c r="P73" s="19">
        <f t="shared" si="2"/>
        <v>0</v>
      </c>
      <c r="Q73" s="19">
        <f t="shared" si="3"/>
        <v>175</v>
      </c>
      <c r="R73" s="32" t="s">
        <v>184</v>
      </c>
    </row>
    <row r="74" spans="1:18" x14ac:dyDescent="0.3">
      <c r="A74" s="26" t="s">
        <v>102</v>
      </c>
      <c r="B74" s="27">
        <v>40</v>
      </c>
      <c r="C74" s="27">
        <v>3</v>
      </c>
      <c r="D74" s="25" t="s">
        <v>29</v>
      </c>
      <c r="E74" s="17" cm="1">
        <f t="array" ref="E74">_xlfn.IFS(D74="K",B74*50,D74="F",B74*25,ISBLANK(D74),0)</f>
        <v>2000</v>
      </c>
      <c r="F74" s="29"/>
      <c r="G74" s="29"/>
      <c r="H74" s="29">
        <v>4</v>
      </c>
      <c r="I74" s="29">
        <v>8</v>
      </c>
      <c r="J74" s="29">
        <v>8</v>
      </c>
      <c r="K74" s="29">
        <v>8</v>
      </c>
      <c r="L74" s="29"/>
      <c r="M74" s="29"/>
      <c r="N74" s="29"/>
      <c r="O74" s="29"/>
      <c r="P74" s="19">
        <f t="shared" si="2"/>
        <v>0</v>
      </c>
      <c r="Q74" s="19">
        <f t="shared" si="3"/>
        <v>0</v>
      </c>
      <c r="R74" s="32" t="s">
        <v>184</v>
      </c>
    </row>
    <row r="75" spans="1:18" x14ac:dyDescent="0.3">
      <c r="A75" s="26" t="s">
        <v>103</v>
      </c>
      <c r="B75" s="27">
        <v>22</v>
      </c>
      <c r="C75" s="27">
        <v>2</v>
      </c>
      <c r="D75" s="25" t="s">
        <v>44</v>
      </c>
      <c r="E75" s="17" cm="1">
        <f t="array" ref="E75">_xlfn.IFS(D75="K",B75*50,D75="F",B75*25,ISBLANK(D75),0)</f>
        <v>550</v>
      </c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19">
        <f t="shared" si="2"/>
        <v>0</v>
      </c>
      <c r="Q75" s="19">
        <f t="shared" si="3"/>
        <v>550</v>
      </c>
      <c r="R75" s="32" t="s">
        <v>184</v>
      </c>
    </row>
    <row r="76" spans="1:18" x14ac:dyDescent="0.3">
      <c r="A76" s="26" t="s">
        <v>104</v>
      </c>
      <c r="B76" s="27">
        <v>45</v>
      </c>
      <c r="C76" s="27">
        <v>3</v>
      </c>
      <c r="D76" s="25" t="s">
        <v>44</v>
      </c>
      <c r="E76" s="17" cm="1">
        <f t="array" ref="E76">_xlfn.IFS(D76="K",B76*50,D76="F",B76*25,ISBLANK(D76),0)</f>
        <v>1125</v>
      </c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19">
        <f t="shared" si="2"/>
        <v>0</v>
      </c>
      <c r="Q76" s="19">
        <f t="shared" si="3"/>
        <v>1125</v>
      </c>
      <c r="R76" s="32" t="s">
        <v>184</v>
      </c>
    </row>
    <row r="77" spans="1:18" x14ac:dyDescent="0.3">
      <c r="A77" s="26" t="s">
        <v>105</v>
      </c>
      <c r="B77" s="27">
        <v>49</v>
      </c>
      <c r="C77" s="27">
        <v>3</v>
      </c>
      <c r="D77" s="25" t="s">
        <v>44</v>
      </c>
      <c r="E77" s="17" cm="1">
        <f t="array" ref="E77">_xlfn.IFS(D77="K",B77*50,D77="F",B77*25,ISBLANK(D77),0)</f>
        <v>1225</v>
      </c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19">
        <f t="shared" si="2"/>
        <v>0</v>
      </c>
      <c r="Q77" s="19">
        <f t="shared" si="3"/>
        <v>1225</v>
      </c>
      <c r="R77" s="32" t="s">
        <v>184</v>
      </c>
    </row>
    <row r="78" spans="1:18" x14ac:dyDescent="0.3">
      <c r="A78" s="26" t="s">
        <v>106</v>
      </c>
      <c r="B78" s="27">
        <v>11</v>
      </c>
      <c r="C78" s="27">
        <v>1</v>
      </c>
      <c r="D78" s="25" t="s">
        <v>29</v>
      </c>
      <c r="E78" s="17" cm="1">
        <f t="array" ref="E78">_xlfn.IFS(D78="K",B78*50,D78="F",B78*25,ISBLANK(D78),0)</f>
        <v>550</v>
      </c>
      <c r="F78" s="29"/>
      <c r="G78" s="29"/>
      <c r="H78" s="29"/>
      <c r="I78" s="29"/>
      <c r="J78" s="29"/>
      <c r="K78" s="29"/>
      <c r="L78" s="29"/>
      <c r="M78" s="29"/>
      <c r="N78" s="29"/>
      <c r="O78" s="29">
        <v>2</v>
      </c>
      <c r="P78" s="19">
        <f t="shared" si="2"/>
        <v>48</v>
      </c>
      <c r="Q78" s="19">
        <f t="shared" si="3"/>
        <v>0</v>
      </c>
      <c r="R78" s="32" t="s">
        <v>184</v>
      </c>
    </row>
    <row r="79" spans="1:18" x14ac:dyDescent="0.3">
      <c r="A79" s="26" t="s">
        <v>107</v>
      </c>
      <c r="B79" s="27">
        <v>39</v>
      </c>
      <c r="C79" s="27">
        <v>3</v>
      </c>
      <c r="D79" s="25" t="s">
        <v>29</v>
      </c>
      <c r="E79" s="17" cm="1">
        <f t="array" ref="E79">_xlfn.IFS(D79="K",B79*50,D79="F",B79*25,ISBLANK(D79),0)</f>
        <v>1950</v>
      </c>
      <c r="F79" s="29">
        <v>3</v>
      </c>
      <c r="G79" s="29">
        <v>3</v>
      </c>
      <c r="H79" s="29"/>
      <c r="I79" s="29"/>
      <c r="J79" s="29"/>
      <c r="K79" s="29"/>
      <c r="L79" s="29"/>
      <c r="M79" s="29"/>
      <c r="N79" s="29">
        <v>1</v>
      </c>
      <c r="O79" s="29">
        <v>2</v>
      </c>
      <c r="P79" s="19">
        <f t="shared" si="2"/>
        <v>0</v>
      </c>
      <c r="Q79" s="19">
        <f t="shared" si="3"/>
        <v>0</v>
      </c>
      <c r="R79" s="32" t="s">
        <v>184</v>
      </c>
    </row>
    <row r="80" spans="1:18" x14ac:dyDescent="0.3">
      <c r="A80" s="26" t="s">
        <v>108</v>
      </c>
      <c r="B80" s="27">
        <v>10</v>
      </c>
      <c r="C80" s="27">
        <v>1</v>
      </c>
      <c r="D80" s="25" t="s">
        <v>44</v>
      </c>
      <c r="E80" s="17" cm="1">
        <f t="array" ref="E80">_xlfn.IFS(D80="K",B80*50,D80="F",B80*25,ISBLANK(D80),0)</f>
        <v>250</v>
      </c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19">
        <f t="shared" si="2"/>
        <v>0</v>
      </c>
      <c r="Q80" s="19">
        <f t="shared" si="3"/>
        <v>250</v>
      </c>
      <c r="R80" s="32" t="s">
        <v>184</v>
      </c>
    </row>
    <row r="81" spans="1:18" x14ac:dyDescent="0.3">
      <c r="A81" s="26" t="s">
        <v>109</v>
      </c>
      <c r="B81" s="27">
        <v>8</v>
      </c>
      <c r="C81" s="27">
        <v>1</v>
      </c>
      <c r="D81" s="25" t="s">
        <v>29</v>
      </c>
      <c r="E81" s="17" cm="1">
        <f t="array" ref="E81">_xlfn.IFS(D81="K",B81*50,D81="F",B81*25,ISBLANK(D81),0)</f>
        <v>400</v>
      </c>
      <c r="F81" s="29">
        <v>1</v>
      </c>
      <c r="G81" s="29"/>
      <c r="H81" s="29"/>
      <c r="I81" s="29"/>
      <c r="J81" s="29"/>
      <c r="K81" s="29"/>
      <c r="L81" s="29"/>
      <c r="M81" s="29"/>
      <c r="N81" s="29"/>
      <c r="O81" s="29"/>
      <c r="P81" s="19">
        <f t="shared" si="2"/>
        <v>0</v>
      </c>
      <c r="Q81" s="19">
        <f t="shared" si="3"/>
        <v>0</v>
      </c>
      <c r="R81" s="32" t="s">
        <v>184</v>
      </c>
    </row>
    <row r="82" spans="1:18" x14ac:dyDescent="0.3">
      <c r="A82" s="26" t="s">
        <v>110</v>
      </c>
      <c r="B82" s="27">
        <v>58</v>
      </c>
      <c r="C82" s="27">
        <v>4</v>
      </c>
      <c r="D82" s="25" t="s">
        <v>44</v>
      </c>
      <c r="E82" s="17" cm="1">
        <f t="array" ref="E82">_xlfn.IFS(D82="K",B82*50,D82="F",B82*25,ISBLANK(D82),0)</f>
        <v>1450</v>
      </c>
      <c r="F82" s="29"/>
      <c r="G82" s="29"/>
      <c r="H82" s="29"/>
      <c r="I82" s="29"/>
      <c r="J82" s="29"/>
      <c r="K82" s="29"/>
      <c r="L82" s="29"/>
      <c r="M82" s="29"/>
      <c r="N82" s="29"/>
      <c r="O82" s="29"/>
      <c r="P82" s="19">
        <f t="shared" si="2"/>
        <v>0</v>
      </c>
      <c r="Q82" s="19">
        <f t="shared" si="3"/>
        <v>1450</v>
      </c>
      <c r="R82" s="32" t="s">
        <v>184</v>
      </c>
    </row>
    <row r="83" spans="1:18" x14ac:dyDescent="0.3">
      <c r="A83" s="26" t="s">
        <v>111</v>
      </c>
      <c r="B83" s="27">
        <v>47</v>
      </c>
      <c r="C83" s="27">
        <v>3</v>
      </c>
      <c r="D83" s="25" t="s">
        <v>44</v>
      </c>
      <c r="E83" s="17" cm="1">
        <f t="array" ref="E83">_xlfn.IFS(D83="K",B83*50,D83="F",B83*25,ISBLANK(D83),0)</f>
        <v>1175</v>
      </c>
      <c r="F83" s="29"/>
      <c r="G83" s="29"/>
      <c r="H83" s="29"/>
      <c r="I83" s="29"/>
      <c r="J83" s="29"/>
      <c r="K83" s="29"/>
      <c r="L83" s="29"/>
      <c r="M83" s="29"/>
      <c r="N83" s="29"/>
      <c r="O83" s="29"/>
      <c r="P83" s="19">
        <f t="shared" si="2"/>
        <v>0</v>
      </c>
      <c r="Q83" s="19">
        <f t="shared" si="3"/>
        <v>1175</v>
      </c>
      <c r="R83" s="32" t="s">
        <v>184</v>
      </c>
    </row>
    <row r="84" spans="1:18" x14ac:dyDescent="0.3">
      <c r="A84" s="26" t="s">
        <v>112</v>
      </c>
      <c r="B84" s="27">
        <v>13</v>
      </c>
      <c r="C84" s="27">
        <v>1</v>
      </c>
      <c r="D84" s="25" t="s">
        <v>44</v>
      </c>
      <c r="E84" s="17" cm="1">
        <f t="array" ref="E84">_xlfn.IFS(D84="K",B84*50,D84="F",B84*25,ISBLANK(D84),0)</f>
        <v>325</v>
      </c>
      <c r="F84" s="29"/>
      <c r="G84" s="29"/>
      <c r="H84" s="29"/>
      <c r="I84" s="29"/>
      <c r="J84" s="29"/>
      <c r="K84" s="29"/>
      <c r="L84" s="29"/>
      <c r="M84" s="29"/>
      <c r="N84" s="29"/>
      <c r="O84" s="29"/>
      <c r="P84" s="19">
        <f t="shared" si="2"/>
        <v>0</v>
      </c>
      <c r="Q84" s="19">
        <f t="shared" si="3"/>
        <v>325</v>
      </c>
      <c r="R84" s="32" t="s">
        <v>184</v>
      </c>
    </row>
    <row r="85" spans="1:18" x14ac:dyDescent="0.3">
      <c r="A85" s="26" t="s">
        <v>113</v>
      </c>
      <c r="B85" s="27">
        <v>13</v>
      </c>
      <c r="C85" s="27">
        <v>1</v>
      </c>
      <c r="D85" s="25" t="s">
        <v>44</v>
      </c>
      <c r="E85" s="17" cm="1">
        <f t="array" ref="E85">_xlfn.IFS(D85="K",B85*50,D85="F",B85*25,ISBLANK(D85),0)</f>
        <v>325</v>
      </c>
      <c r="F85" s="29"/>
      <c r="G85" s="29"/>
      <c r="H85" s="29"/>
      <c r="I85" s="29"/>
      <c r="J85" s="29"/>
      <c r="K85" s="29"/>
      <c r="L85" s="29"/>
      <c r="M85" s="29"/>
      <c r="N85" s="29"/>
      <c r="O85" s="29"/>
      <c r="P85" s="19">
        <f t="shared" si="2"/>
        <v>0</v>
      </c>
      <c r="Q85" s="19">
        <f t="shared" si="3"/>
        <v>325</v>
      </c>
      <c r="R85" s="32" t="s">
        <v>184</v>
      </c>
    </row>
    <row r="86" spans="1:18" x14ac:dyDescent="0.3">
      <c r="A86" s="26" t="s">
        <v>114</v>
      </c>
      <c r="B86" s="27">
        <v>17</v>
      </c>
      <c r="C86" s="27">
        <v>2</v>
      </c>
      <c r="D86" s="25" t="s">
        <v>29</v>
      </c>
      <c r="E86" s="17" cm="1">
        <f t="array" ref="E86">_xlfn.IFS(D86="K",B86*50,D86="F",B86*25,ISBLANK(D86),0)</f>
        <v>850</v>
      </c>
      <c r="F86" s="29"/>
      <c r="G86" s="29"/>
      <c r="H86" s="29">
        <v>6</v>
      </c>
      <c r="I86" s="29">
        <v>4</v>
      </c>
      <c r="J86" s="29">
        <v>1</v>
      </c>
      <c r="K86" s="29">
        <v>1</v>
      </c>
      <c r="L86" s="29"/>
      <c r="M86" s="29"/>
      <c r="N86" s="29"/>
      <c r="O86" s="29"/>
      <c r="P86" s="19">
        <f t="shared" si="2"/>
        <v>0</v>
      </c>
      <c r="Q86" s="19">
        <f t="shared" si="3"/>
        <v>0</v>
      </c>
      <c r="R86" s="32" t="s">
        <v>185</v>
      </c>
    </row>
    <row r="87" spans="1:18" x14ac:dyDescent="0.3">
      <c r="A87" s="26" t="s">
        <v>115</v>
      </c>
      <c r="B87" s="27">
        <v>5</v>
      </c>
      <c r="C87" s="27">
        <v>1</v>
      </c>
      <c r="D87" s="25" t="s">
        <v>29</v>
      </c>
      <c r="E87" s="17" cm="1">
        <f t="array" ref="E87">_xlfn.IFS(D87="K",B87*50,D87="F",B87*25,ISBLANK(D87),0)</f>
        <v>250</v>
      </c>
      <c r="F87" s="29">
        <v>1</v>
      </c>
      <c r="G87" s="29">
        <v>0</v>
      </c>
      <c r="H87" s="29">
        <v>0</v>
      </c>
      <c r="I87" s="29">
        <v>0</v>
      </c>
      <c r="J87" s="29">
        <v>0</v>
      </c>
      <c r="K87" s="29">
        <v>0</v>
      </c>
      <c r="L87" s="29">
        <v>0</v>
      </c>
      <c r="M87" s="29">
        <v>0</v>
      </c>
      <c r="N87" s="29">
        <v>0</v>
      </c>
      <c r="O87" s="29">
        <v>1</v>
      </c>
      <c r="P87" s="19">
        <f t="shared" si="2"/>
        <v>299</v>
      </c>
      <c r="Q87" s="19">
        <f t="shared" si="3"/>
        <v>0</v>
      </c>
      <c r="R87" s="32" t="s">
        <v>185</v>
      </c>
    </row>
    <row r="88" spans="1:18" x14ac:dyDescent="0.3">
      <c r="A88" s="26" t="s">
        <v>116</v>
      </c>
      <c r="B88" s="27">
        <v>11</v>
      </c>
      <c r="C88" s="27">
        <v>1</v>
      </c>
      <c r="D88" s="25" t="s">
        <v>44</v>
      </c>
      <c r="E88" s="17" cm="1">
        <f t="array" ref="E88">_xlfn.IFS(D88="K",B88*50,D88="F",B88*25,ISBLANK(D88),0)</f>
        <v>275</v>
      </c>
      <c r="F88" s="29"/>
      <c r="G88" s="29"/>
      <c r="H88" s="29"/>
      <c r="I88" s="29"/>
      <c r="J88" s="29"/>
      <c r="K88" s="29"/>
      <c r="L88" s="29"/>
      <c r="M88" s="29"/>
      <c r="N88" s="29"/>
      <c r="O88" s="29"/>
      <c r="P88" s="19">
        <f t="shared" si="2"/>
        <v>0</v>
      </c>
      <c r="Q88" s="19">
        <f t="shared" si="3"/>
        <v>275</v>
      </c>
      <c r="R88" s="32" t="s">
        <v>185</v>
      </c>
    </row>
    <row r="89" spans="1:18" x14ac:dyDescent="0.3">
      <c r="A89" s="26" t="s">
        <v>117</v>
      </c>
      <c r="B89" s="27">
        <v>16</v>
      </c>
      <c r="C89" s="27">
        <v>2</v>
      </c>
      <c r="D89" s="25" t="s">
        <v>29</v>
      </c>
      <c r="E89" s="17" cm="1">
        <f t="array" ref="E89">_xlfn.IFS(D89="K",B89*50,D89="F",B89*25,ISBLANK(D89),0)</f>
        <v>800</v>
      </c>
      <c r="F89" s="29"/>
      <c r="G89" s="29"/>
      <c r="H89" s="29">
        <v>3</v>
      </c>
      <c r="I89" s="29">
        <v>3</v>
      </c>
      <c r="J89" s="29">
        <v>3</v>
      </c>
      <c r="K89" s="29">
        <v>2</v>
      </c>
      <c r="L89" s="29"/>
      <c r="M89" s="29"/>
      <c r="N89" s="29"/>
      <c r="O89" s="29"/>
      <c r="P89" s="19">
        <f t="shared" si="2"/>
        <v>0</v>
      </c>
      <c r="Q89" s="19">
        <f t="shared" si="3"/>
        <v>0</v>
      </c>
      <c r="R89" s="32" t="s">
        <v>185</v>
      </c>
    </row>
    <row r="90" spans="1:18" x14ac:dyDescent="0.3">
      <c r="A90" s="26" t="s">
        <v>118</v>
      </c>
      <c r="B90" s="27">
        <v>8</v>
      </c>
      <c r="C90" s="27">
        <v>1</v>
      </c>
      <c r="D90" s="25" t="s">
        <v>29</v>
      </c>
      <c r="E90" s="17" cm="1">
        <f t="array" ref="E90">_xlfn.IFS(D90="K",B90*50,D90="F",B90*25,ISBLANK(D90),0)</f>
        <v>400</v>
      </c>
      <c r="F90" s="29"/>
      <c r="G90" s="29">
        <v>1</v>
      </c>
      <c r="H90" s="29"/>
      <c r="I90" s="29"/>
      <c r="J90" s="29"/>
      <c r="K90" s="29"/>
      <c r="L90" s="29"/>
      <c r="M90" s="29"/>
      <c r="N90" s="29"/>
      <c r="O90" s="29">
        <v>1</v>
      </c>
      <c r="P90" s="19">
        <f t="shared" si="2"/>
        <v>59</v>
      </c>
      <c r="Q90" s="19">
        <f t="shared" si="3"/>
        <v>0</v>
      </c>
      <c r="R90" s="32" t="s">
        <v>185</v>
      </c>
    </row>
    <row r="91" spans="1:18" x14ac:dyDescent="0.3">
      <c r="A91" s="26" t="s">
        <v>119</v>
      </c>
      <c r="B91" s="27">
        <v>20</v>
      </c>
      <c r="C91" s="27">
        <v>2</v>
      </c>
      <c r="D91" s="25" t="s">
        <v>29</v>
      </c>
      <c r="E91" s="17" cm="1">
        <f t="array" ref="E91">_xlfn.IFS(D91="K",B91*50,D91="F",B91*25,ISBLANK(D91),0)</f>
        <v>1000</v>
      </c>
      <c r="F91" s="29"/>
      <c r="G91" s="29">
        <v>5</v>
      </c>
      <c r="H91" s="29"/>
      <c r="I91" s="29"/>
      <c r="J91" s="29"/>
      <c r="K91" s="29"/>
      <c r="L91" s="29"/>
      <c r="M91" s="29"/>
      <c r="N91" s="29"/>
      <c r="O91" s="29"/>
      <c r="P91" s="19">
        <f t="shared" si="2"/>
        <v>0</v>
      </c>
      <c r="Q91" s="19">
        <f t="shared" si="3"/>
        <v>0</v>
      </c>
      <c r="R91" s="32" t="s">
        <v>185</v>
      </c>
    </row>
    <row r="92" spans="1:18" x14ac:dyDescent="0.3">
      <c r="A92" s="26" t="s">
        <v>120</v>
      </c>
      <c r="B92" s="27">
        <v>29</v>
      </c>
      <c r="C92" s="27">
        <v>2</v>
      </c>
      <c r="D92" s="25" t="s">
        <v>29</v>
      </c>
      <c r="E92" s="17" cm="1">
        <f t="array" ref="E92">_xlfn.IFS(D92="K",B92*50,D92="F",B92*25,ISBLANK(D92),0)</f>
        <v>1450</v>
      </c>
      <c r="F92" s="29"/>
      <c r="G92" s="29"/>
      <c r="H92" s="29">
        <v>7</v>
      </c>
      <c r="I92" s="29">
        <v>14</v>
      </c>
      <c r="J92" s="29"/>
      <c r="K92" s="29"/>
      <c r="L92" s="29"/>
      <c r="M92" s="29"/>
      <c r="N92" s="29"/>
      <c r="O92" s="29"/>
      <c r="P92" s="19">
        <f t="shared" si="2"/>
        <v>20</v>
      </c>
      <c r="Q92" s="19">
        <f t="shared" si="3"/>
        <v>0</v>
      </c>
      <c r="R92" s="32" t="s">
        <v>185</v>
      </c>
    </row>
    <row r="93" spans="1:18" x14ac:dyDescent="0.3">
      <c r="A93" s="26" t="s">
        <v>121</v>
      </c>
      <c r="B93" s="27">
        <v>6</v>
      </c>
      <c r="C93" s="27">
        <v>1</v>
      </c>
      <c r="D93" s="25" t="s">
        <v>44</v>
      </c>
      <c r="E93" s="17" cm="1">
        <f t="array" ref="E93">_xlfn.IFS(D93="K",B93*50,D93="F",B93*25,ISBLANK(D93),0)</f>
        <v>150</v>
      </c>
      <c r="F93" s="29"/>
      <c r="G93" s="29"/>
      <c r="H93" s="29"/>
      <c r="I93" s="29"/>
      <c r="J93" s="29"/>
      <c r="K93" s="29"/>
      <c r="L93" s="29"/>
      <c r="M93" s="29"/>
      <c r="N93" s="29"/>
      <c r="O93" s="29"/>
      <c r="P93" s="19">
        <f t="shared" si="2"/>
        <v>0</v>
      </c>
      <c r="Q93" s="19">
        <f t="shared" si="3"/>
        <v>150</v>
      </c>
      <c r="R93" s="32" t="s">
        <v>185</v>
      </c>
    </row>
    <row r="94" spans="1:18" x14ac:dyDescent="0.3">
      <c r="A94" s="26" t="s">
        <v>122</v>
      </c>
      <c r="B94" s="27">
        <v>11</v>
      </c>
      <c r="C94" s="27">
        <v>1</v>
      </c>
      <c r="D94" s="25" t="s">
        <v>44</v>
      </c>
      <c r="E94" s="17" cm="1">
        <f t="array" ref="E94">_xlfn.IFS(D94="K",B94*50,D94="F",B94*25,ISBLANK(D94),0)</f>
        <v>275</v>
      </c>
      <c r="F94" s="29">
        <v>1</v>
      </c>
      <c r="G94" s="29"/>
      <c r="H94" s="29"/>
      <c r="I94" s="29"/>
      <c r="J94" s="29"/>
      <c r="K94" s="29"/>
      <c r="L94" s="29"/>
      <c r="M94" s="29"/>
      <c r="N94" s="29"/>
      <c r="O94" s="29">
        <v>0</v>
      </c>
      <c r="P94" s="19">
        <f t="shared" si="2"/>
        <v>250</v>
      </c>
      <c r="Q94" s="19">
        <f t="shared" si="3"/>
        <v>275</v>
      </c>
      <c r="R94" s="32" t="s">
        <v>185</v>
      </c>
    </row>
    <row r="95" spans="1:18" x14ac:dyDescent="0.3">
      <c r="A95" s="26" t="s">
        <v>123</v>
      </c>
      <c r="B95" s="27">
        <v>31</v>
      </c>
      <c r="C95" s="27">
        <f>IF(B95&gt;54,4,IF(B95&gt;29,3,IF(B95&gt;14,2,IF(B95&gt;4,1,0))))</f>
        <v>3</v>
      </c>
      <c r="D95" s="25" t="s">
        <v>44</v>
      </c>
      <c r="E95" s="17" cm="1">
        <f t="array" ref="E95">_xlfn.IFS(D95="K",B95*50,D95="F",B95*25,ISBLANK(D95),0)</f>
        <v>775</v>
      </c>
      <c r="F95" s="29">
        <v>1</v>
      </c>
      <c r="G95" s="29">
        <v>1</v>
      </c>
      <c r="H95" s="29">
        <v>2</v>
      </c>
      <c r="I95" s="29">
        <v>2</v>
      </c>
      <c r="J95" s="29">
        <v>1</v>
      </c>
      <c r="K95" s="29"/>
      <c r="L95" s="29"/>
      <c r="M95" s="29"/>
      <c r="N95" s="29"/>
      <c r="O95" s="29"/>
      <c r="P95" s="19">
        <f t="shared" si="2"/>
        <v>760</v>
      </c>
      <c r="Q95" s="19">
        <f t="shared" si="3"/>
        <v>775</v>
      </c>
      <c r="R95" s="32" t="s">
        <v>186</v>
      </c>
    </row>
    <row r="96" spans="1:18" x14ac:dyDescent="0.3">
      <c r="A96" s="26" t="s">
        <v>124</v>
      </c>
      <c r="B96" s="27">
        <v>7</v>
      </c>
      <c r="C96" s="27">
        <v>1</v>
      </c>
      <c r="D96" s="25" t="s">
        <v>29</v>
      </c>
      <c r="E96" s="17" cm="1">
        <f t="array" ref="E96">_xlfn.IFS(D96="K",B96*50,D96="F",B96*25,ISBLANK(D96),0)</f>
        <v>350</v>
      </c>
      <c r="F96" s="29"/>
      <c r="G96" s="29"/>
      <c r="H96" s="29"/>
      <c r="I96" s="29"/>
      <c r="J96" s="29"/>
      <c r="K96" s="29"/>
      <c r="L96" s="29"/>
      <c r="M96" s="29"/>
      <c r="N96" s="29"/>
      <c r="O96" s="29">
        <v>1</v>
      </c>
      <c r="P96" s="19">
        <f t="shared" si="2"/>
        <v>0</v>
      </c>
      <c r="Q96" s="19">
        <f t="shared" si="3"/>
        <v>0</v>
      </c>
      <c r="R96" s="32" t="s">
        <v>186</v>
      </c>
    </row>
    <row r="97" spans="1:18" x14ac:dyDescent="0.3">
      <c r="A97" s="26" t="s">
        <v>125</v>
      </c>
      <c r="B97" s="27">
        <v>7</v>
      </c>
      <c r="C97" s="27">
        <f t="shared" ref="C97:C102" si="4">IF(B97&gt;54,4,IF(B97&gt;29,3,IF(B97&gt;14,2,IF(B97&gt;4,1,0))))</f>
        <v>1</v>
      </c>
      <c r="D97" s="25" t="s">
        <v>29</v>
      </c>
      <c r="E97" s="17" cm="1">
        <f t="array" ref="E97">_xlfn.IFS(D97="K",B97*50,D97="F",B97*25,ISBLANK(D97),0)</f>
        <v>350</v>
      </c>
      <c r="F97" s="29"/>
      <c r="G97" s="29">
        <v>1</v>
      </c>
      <c r="H97" s="29"/>
      <c r="I97" s="29">
        <v>1</v>
      </c>
      <c r="J97" s="29">
        <v>1</v>
      </c>
      <c r="K97" s="29"/>
      <c r="L97" s="29"/>
      <c r="M97" s="29"/>
      <c r="N97" s="29"/>
      <c r="O97" s="29"/>
      <c r="P97" s="19">
        <f t="shared" si="2"/>
        <v>0</v>
      </c>
      <c r="Q97" s="19">
        <f t="shared" si="3"/>
        <v>0</v>
      </c>
      <c r="R97" s="32" t="s">
        <v>186</v>
      </c>
    </row>
    <row r="98" spans="1:18" x14ac:dyDescent="0.3">
      <c r="A98" s="26" t="s">
        <v>126</v>
      </c>
      <c r="B98" s="27">
        <v>5</v>
      </c>
      <c r="C98" s="27">
        <f t="shared" si="4"/>
        <v>1</v>
      </c>
      <c r="D98" s="25" t="s">
        <v>44</v>
      </c>
      <c r="E98" s="17" cm="1">
        <f t="array" ref="E98">_xlfn.IFS(D98="K",B98*50,D98="F",B98*25,ISBLANK(D98),0)</f>
        <v>125</v>
      </c>
      <c r="F98" s="29"/>
      <c r="G98" s="29"/>
      <c r="H98" s="29"/>
      <c r="I98" s="29"/>
      <c r="J98" s="29"/>
      <c r="K98" s="29"/>
      <c r="L98" s="29"/>
      <c r="M98" s="29"/>
      <c r="N98" s="29"/>
      <c r="O98" s="29"/>
      <c r="P98" s="19">
        <f t="shared" si="2"/>
        <v>0</v>
      </c>
      <c r="Q98" s="19">
        <f t="shared" si="3"/>
        <v>125</v>
      </c>
      <c r="R98" s="32" t="s">
        <v>186</v>
      </c>
    </row>
    <row r="99" spans="1:18" x14ac:dyDescent="0.3">
      <c r="A99" s="26" t="s">
        <v>127</v>
      </c>
      <c r="B99" s="27">
        <v>21</v>
      </c>
      <c r="C99" s="27">
        <f t="shared" si="4"/>
        <v>2</v>
      </c>
      <c r="D99" s="25" t="s">
        <v>29</v>
      </c>
      <c r="E99" s="17" cm="1">
        <f t="array" ref="E99">_xlfn.IFS(D99="K",B99*50,D99="F",B99*25,ISBLANK(D99),0)</f>
        <v>1050</v>
      </c>
      <c r="F99" s="29">
        <v>1</v>
      </c>
      <c r="G99" s="29">
        <v>1</v>
      </c>
      <c r="H99" s="29"/>
      <c r="I99" s="29"/>
      <c r="J99" s="29"/>
      <c r="K99" s="29">
        <v>1</v>
      </c>
      <c r="L99" s="29">
        <v>1</v>
      </c>
      <c r="M99" s="29">
        <v>1</v>
      </c>
      <c r="N99" s="29">
        <v>1</v>
      </c>
      <c r="O99" s="29">
        <v>1</v>
      </c>
      <c r="P99" s="19">
        <f t="shared" si="2"/>
        <v>0</v>
      </c>
      <c r="Q99" s="19">
        <f t="shared" si="3"/>
        <v>0</v>
      </c>
      <c r="R99" s="32" t="s">
        <v>186</v>
      </c>
    </row>
    <row r="100" spans="1:18" x14ac:dyDescent="0.3">
      <c r="A100" s="26" t="s">
        <v>128</v>
      </c>
      <c r="B100" s="27">
        <v>16</v>
      </c>
      <c r="C100" s="27">
        <f t="shared" si="4"/>
        <v>2</v>
      </c>
      <c r="D100" s="25" t="s">
        <v>29</v>
      </c>
      <c r="E100" s="17" cm="1">
        <f t="array" ref="E100">_xlfn.IFS(D100="K",B100*50,D100="F",B100*25,ISBLANK(D100),0)</f>
        <v>800</v>
      </c>
      <c r="F100" s="29"/>
      <c r="G100" s="29">
        <v>5</v>
      </c>
      <c r="H100" s="29"/>
      <c r="I100" s="29"/>
      <c r="J100" s="29"/>
      <c r="K100" s="29"/>
      <c r="L100" s="29"/>
      <c r="M100" s="29"/>
      <c r="N100" s="29"/>
      <c r="O100" s="29"/>
      <c r="P100" s="19">
        <f t="shared" si="2"/>
        <v>0</v>
      </c>
      <c r="Q100" s="19">
        <f t="shared" si="3"/>
        <v>0</v>
      </c>
      <c r="R100" s="32" t="s">
        <v>186</v>
      </c>
    </row>
    <row r="101" spans="1:18" x14ac:dyDescent="0.3">
      <c r="A101" s="26" t="s">
        <v>129</v>
      </c>
      <c r="B101" s="27">
        <v>21</v>
      </c>
      <c r="C101" s="27">
        <f t="shared" si="4"/>
        <v>2</v>
      </c>
      <c r="D101" s="25" t="s">
        <v>44</v>
      </c>
      <c r="E101" s="17" cm="1">
        <f t="array" ref="E101">_xlfn.IFS(D101="K",B101*50,D101="F",B101*25,ISBLANK(D101),0)</f>
        <v>525</v>
      </c>
      <c r="F101" s="29"/>
      <c r="G101" s="29">
        <v>1</v>
      </c>
      <c r="H101" s="29"/>
      <c r="I101" s="29"/>
      <c r="J101" s="29"/>
      <c r="K101" s="29">
        <v>1</v>
      </c>
      <c r="L101" s="29">
        <v>1</v>
      </c>
      <c r="M101" s="29">
        <v>1</v>
      </c>
      <c r="N101" s="29">
        <v>2</v>
      </c>
      <c r="O101" s="29"/>
      <c r="P101" s="19">
        <f t="shared" si="2"/>
        <v>510</v>
      </c>
      <c r="Q101" s="19">
        <f t="shared" si="3"/>
        <v>525</v>
      </c>
      <c r="R101" s="32" t="s">
        <v>186</v>
      </c>
    </row>
    <row r="102" spans="1:18" x14ac:dyDescent="0.3">
      <c r="A102" s="26" t="s">
        <v>130</v>
      </c>
      <c r="B102" s="27">
        <v>6</v>
      </c>
      <c r="C102" s="27">
        <f t="shared" si="4"/>
        <v>1</v>
      </c>
      <c r="D102" s="25" t="s">
        <v>29</v>
      </c>
      <c r="E102" s="17" cm="1">
        <f t="array" ref="E102">_xlfn.IFS(D102="K",B102*50,D102="F",B102*25,ISBLANK(D102),0)</f>
        <v>300</v>
      </c>
      <c r="F102" s="29">
        <v>1</v>
      </c>
      <c r="G102" s="29">
        <v>2</v>
      </c>
      <c r="H102" s="29"/>
      <c r="I102" s="29"/>
      <c r="J102" s="29"/>
      <c r="K102" s="29"/>
      <c r="L102" s="29"/>
      <c r="M102" s="29"/>
      <c r="N102" s="29"/>
      <c r="O102" s="29">
        <v>1</v>
      </c>
      <c r="P102" s="19">
        <f t="shared" si="2"/>
        <v>569</v>
      </c>
      <c r="Q102" s="19">
        <f t="shared" si="3"/>
        <v>0</v>
      </c>
      <c r="R102" s="32" t="s">
        <v>186</v>
      </c>
    </row>
    <row r="103" spans="1:18" x14ac:dyDescent="0.3">
      <c r="A103" s="26" t="s">
        <v>131</v>
      </c>
      <c r="B103" s="27">
        <v>15</v>
      </c>
      <c r="C103" s="27">
        <v>2</v>
      </c>
      <c r="D103" s="25" t="s">
        <v>29</v>
      </c>
      <c r="E103" s="17" cm="1">
        <f t="array" ref="E103">_xlfn.IFS(D103="K",B103*50,D103="F",B103*25,ISBLANK(D103),0)</f>
        <v>750</v>
      </c>
      <c r="F103" s="29"/>
      <c r="G103" s="29">
        <v>1</v>
      </c>
      <c r="H103" s="29">
        <v>2</v>
      </c>
      <c r="I103" s="29">
        <v>2</v>
      </c>
      <c r="J103" s="29"/>
      <c r="K103" s="29"/>
      <c r="L103" s="29"/>
      <c r="M103" s="29"/>
      <c r="N103" s="29"/>
      <c r="O103" s="29">
        <v>1</v>
      </c>
      <c r="P103" s="19">
        <f t="shared" si="2"/>
        <v>0</v>
      </c>
      <c r="Q103" s="19">
        <f t="shared" si="3"/>
        <v>0</v>
      </c>
      <c r="R103" s="32" t="s">
        <v>187</v>
      </c>
    </row>
    <row r="104" spans="1:18" x14ac:dyDescent="0.3">
      <c r="A104" s="26" t="s">
        <v>132</v>
      </c>
      <c r="B104" s="27">
        <v>14</v>
      </c>
      <c r="C104" s="27">
        <v>1</v>
      </c>
      <c r="D104" s="25" t="s">
        <v>44</v>
      </c>
      <c r="E104" s="17" cm="1">
        <f t="array" ref="E104">_xlfn.IFS(D104="K",B104*50,D104="F",B104*25,ISBLANK(D104),0)</f>
        <v>350</v>
      </c>
      <c r="F104" s="29"/>
      <c r="G104" s="29"/>
      <c r="H104" s="29"/>
      <c r="I104" s="29"/>
      <c r="J104" s="29"/>
      <c r="K104" s="29"/>
      <c r="L104" s="29"/>
      <c r="M104" s="29"/>
      <c r="N104" s="29"/>
      <c r="O104" s="29"/>
      <c r="P104" s="19">
        <f t="shared" si="2"/>
        <v>0</v>
      </c>
      <c r="Q104" s="19">
        <f t="shared" si="3"/>
        <v>350</v>
      </c>
      <c r="R104" s="32" t="s">
        <v>187</v>
      </c>
    </row>
    <row r="105" spans="1:18" x14ac:dyDescent="0.3">
      <c r="A105" s="26" t="s">
        <v>133</v>
      </c>
      <c r="B105" s="27">
        <v>33</v>
      </c>
      <c r="C105" s="27">
        <v>3</v>
      </c>
      <c r="D105" s="25" t="s">
        <v>29</v>
      </c>
      <c r="E105" s="17" cm="1">
        <f t="array" ref="E105">_xlfn.IFS(D105="K",B105*50,D105="F",B105*25,ISBLANK(D105),0)</f>
        <v>1650</v>
      </c>
      <c r="F105" s="29"/>
      <c r="G105" s="29"/>
      <c r="H105" s="29">
        <v>5</v>
      </c>
      <c r="I105" s="29">
        <v>10</v>
      </c>
      <c r="J105" s="29">
        <v>10</v>
      </c>
      <c r="K105" s="29">
        <v>5</v>
      </c>
      <c r="L105" s="29">
        <v>3</v>
      </c>
      <c r="M105" s="29">
        <v>3</v>
      </c>
      <c r="N105" s="29">
        <v>3</v>
      </c>
      <c r="O105" s="29"/>
      <c r="P105" s="19">
        <f t="shared" si="2"/>
        <v>1080</v>
      </c>
      <c r="Q105" s="19">
        <f t="shared" si="3"/>
        <v>0</v>
      </c>
      <c r="R105" s="32" t="s">
        <v>187</v>
      </c>
    </row>
    <row r="106" spans="1:18" x14ac:dyDescent="0.3">
      <c r="A106" s="26" t="s">
        <v>134</v>
      </c>
      <c r="B106" s="27">
        <v>37</v>
      </c>
      <c r="C106" s="27">
        <v>3</v>
      </c>
      <c r="D106" s="25" t="s">
        <v>44</v>
      </c>
      <c r="E106" s="17" cm="1">
        <f t="array" ref="E106">_xlfn.IFS(D106="K",B106*50,D106="F",B106*25,ISBLANK(D106),0)</f>
        <v>925</v>
      </c>
      <c r="F106" s="29"/>
      <c r="G106" s="29"/>
      <c r="H106" s="29"/>
      <c r="I106" s="29"/>
      <c r="J106" s="29"/>
      <c r="K106" s="29"/>
      <c r="L106" s="29"/>
      <c r="M106" s="29"/>
      <c r="N106" s="29"/>
      <c r="O106" s="29"/>
      <c r="P106" s="19">
        <f t="shared" si="2"/>
        <v>0</v>
      </c>
      <c r="Q106" s="19">
        <f t="shared" si="3"/>
        <v>925</v>
      </c>
      <c r="R106" s="32" t="s">
        <v>187</v>
      </c>
    </row>
    <row r="107" spans="1:18" x14ac:dyDescent="0.3">
      <c r="A107" s="26" t="s">
        <v>135</v>
      </c>
      <c r="B107" s="27">
        <v>7</v>
      </c>
      <c r="C107" s="27">
        <v>1</v>
      </c>
      <c r="D107" s="25" t="s">
        <v>44</v>
      </c>
      <c r="E107" s="17" cm="1">
        <f t="array" ref="E107">_xlfn.IFS(D107="K",B107*50,D107="F",B107*25,ISBLANK(D107),0)</f>
        <v>175</v>
      </c>
      <c r="F107" s="29"/>
      <c r="G107" s="29"/>
      <c r="H107" s="29"/>
      <c r="I107" s="29"/>
      <c r="J107" s="29"/>
      <c r="K107" s="29"/>
      <c r="L107" s="29"/>
      <c r="M107" s="29"/>
      <c r="N107" s="29"/>
      <c r="O107" s="29"/>
      <c r="P107" s="19">
        <f t="shared" si="2"/>
        <v>0</v>
      </c>
      <c r="Q107" s="19">
        <f t="shared" si="3"/>
        <v>175</v>
      </c>
      <c r="R107" s="32" t="s">
        <v>187</v>
      </c>
    </row>
    <row r="108" spans="1:18" x14ac:dyDescent="0.3">
      <c r="A108" s="26" t="s">
        <v>136</v>
      </c>
      <c r="B108" s="27">
        <v>58</v>
      </c>
      <c r="C108" s="27">
        <v>4</v>
      </c>
      <c r="D108" s="25" t="s">
        <v>29</v>
      </c>
      <c r="E108" s="17" cm="1">
        <f t="array" ref="E108">_xlfn.IFS(D108="K",B108*50,D108="F",B108*25,ISBLANK(D108),0)</f>
        <v>2900</v>
      </c>
      <c r="F108" s="29"/>
      <c r="G108" s="29"/>
      <c r="H108" s="29">
        <v>10</v>
      </c>
      <c r="I108" s="29">
        <v>10</v>
      </c>
      <c r="J108" s="29">
        <v>5</v>
      </c>
      <c r="K108" s="29">
        <v>3</v>
      </c>
      <c r="L108" s="29">
        <v>3</v>
      </c>
      <c r="M108" s="29">
        <v>3</v>
      </c>
      <c r="N108" s="29">
        <v>3</v>
      </c>
      <c r="O108" s="29">
        <v>1</v>
      </c>
      <c r="P108" s="19">
        <f t="shared" si="2"/>
        <v>0</v>
      </c>
      <c r="Q108" s="19">
        <f t="shared" si="3"/>
        <v>0</v>
      </c>
      <c r="R108" s="32" t="s">
        <v>187</v>
      </c>
    </row>
    <row r="109" spans="1:18" x14ac:dyDescent="0.3">
      <c r="A109" s="26" t="s">
        <v>137</v>
      </c>
      <c r="B109" s="27">
        <v>17</v>
      </c>
      <c r="C109" s="27">
        <v>2</v>
      </c>
      <c r="D109" s="25" t="s">
        <v>29</v>
      </c>
      <c r="E109" s="17" cm="1">
        <f t="array" ref="E109">_xlfn.IFS(D109="K",B109*50,D109="F",B109*25,ISBLANK(D109),0)</f>
        <v>850</v>
      </c>
      <c r="F109" s="29"/>
      <c r="G109" s="29"/>
      <c r="H109" s="29">
        <v>6</v>
      </c>
      <c r="I109" s="29"/>
      <c r="J109" s="29"/>
      <c r="K109" s="29"/>
      <c r="L109" s="29"/>
      <c r="M109" s="29"/>
      <c r="N109" s="29"/>
      <c r="O109" s="29"/>
      <c r="P109" s="19">
        <f t="shared" si="2"/>
        <v>0</v>
      </c>
      <c r="Q109" s="19">
        <f t="shared" si="3"/>
        <v>0</v>
      </c>
      <c r="R109" s="32" t="s">
        <v>187</v>
      </c>
    </row>
    <row r="110" spans="1:18" x14ac:dyDescent="0.3">
      <c r="A110" s="26" t="s">
        <v>138</v>
      </c>
      <c r="B110" s="27">
        <v>42</v>
      </c>
      <c r="C110" s="27">
        <v>3</v>
      </c>
      <c r="D110" s="25" t="s">
        <v>44</v>
      </c>
      <c r="E110" s="17" cm="1">
        <f t="array" ref="E110">_xlfn.IFS(D110="K",B110*50,D110="F",B110*25,ISBLANK(D110),0)</f>
        <v>1050</v>
      </c>
      <c r="F110" s="29"/>
      <c r="G110" s="29"/>
      <c r="H110" s="29"/>
      <c r="I110" s="29"/>
      <c r="J110" s="29"/>
      <c r="K110" s="29"/>
      <c r="L110" s="29"/>
      <c r="M110" s="29"/>
      <c r="N110" s="29"/>
      <c r="O110" s="29"/>
      <c r="P110" s="19">
        <f t="shared" si="2"/>
        <v>0</v>
      </c>
      <c r="Q110" s="19">
        <f t="shared" si="3"/>
        <v>1050</v>
      </c>
      <c r="R110" s="32" t="s">
        <v>188</v>
      </c>
    </row>
    <row r="111" spans="1:18" x14ac:dyDescent="0.3">
      <c r="A111" s="26" t="s">
        <v>139</v>
      </c>
      <c r="B111" s="27">
        <v>19</v>
      </c>
      <c r="C111" s="27">
        <v>2</v>
      </c>
      <c r="D111" s="25" t="s">
        <v>44</v>
      </c>
      <c r="E111" s="17" cm="1">
        <f t="array" ref="E111">_xlfn.IFS(D111="K",B111*50,D111="F",B111*25,ISBLANK(D111),0)</f>
        <v>475</v>
      </c>
      <c r="F111" s="29"/>
      <c r="G111" s="29"/>
      <c r="H111" s="29"/>
      <c r="I111" s="29"/>
      <c r="J111" s="29"/>
      <c r="K111" s="29"/>
      <c r="L111" s="29"/>
      <c r="M111" s="29"/>
      <c r="N111" s="29"/>
      <c r="O111" s="29"/>
      <c r="P111" s="19">
        <f t="shared" si="2"/>
        <v>0</v>
      </c>
      <c r="Q111" s="19">
        <f t="shared" si="3"/>
        <v>475</v>
      </c>
      <c r="R111" s="32" t="s">
        <v>188</v>
      </c>
    </row>
    <row r="112" spans="1:18" x14ac:dyDescent="0.3">
      <c r="A112" s="26" t="s">
        <v>140</v>
      </c>
      <c r="B112" s="27">
        <v>31</v>
      </c>
      <c r="C112" s="27">
        <v>3</v>
      </c>
      <c r="D112" s="25" t="s">
        <v>44</v>
      </c>
      <c r="E112" s="17" cm="1">
        <f t="array" ref="E112">_xlfn.IFS(D112="K",B112*50,D112="F",B112*25,ISBLANK(D112),0)</f>
        <v>775</v>
      </c>
      <c r="F112" s="29"/>
      <c r="G112" s="29"/>
      <c r="H112" s="29"/>
      <c r="I112" s="29"/>
      <c r="J112" s="29"/>
      <c r="K112" s="29"/>
      <c r="L112" s="29"/>
      <c r="M112" s="29"/>
      <c r="N112" s="29"/>
      <c r="O112" s="29"/>
      <c r="P112" s="19">
        <f t="shared" si="2"/>
        <v>0</v>
      </c>
      <c r="Q112" s="19">
        <f t="shared" si="3"/>
        <v>775</v>
      </c>
      <c r="R112" s="32" t="s">
        <v>188</v>
      </c>
    </row>
    <row r="113" spans="1:18" x14ac:dyDescent="0.3">
      <c r="A113" s="26" t="s">
        <v>141</v>
      </c>
      <c r="B113" s="27">
        <v>23</v>
      </c>
      <c r="C113" s="27">
        <v>2</v>
      </c>
      <c r="D113" s="25" t="s">
        <v>29</v>
      </c>
      <c r="E113" s="17" cm="1">
        <f t="array" ref="E113">_xlfn.IFS(D113="K",B113*50,D113="F",B113*25,ISBLANK(D113),0)</f>
        <v>1150</v>
      </c>
      <c r="F113" s="29"/>
      <c r="G113" s="29"/>
      <c r="H113" s="29">
        <v>5</v>
      </c>
      <c r="I113" s="29">
        <v>5</v>
      </c>
      <c r="J113" s="29">
        <v>6</v>
      </c>
      <c r="K113" s="29"/>
      <c r="L113" s="29"/>
      <c r="M113" s="29"/>
      <c r="N113" s="29"/>
      <c r="O113" s="29"/>
      <c r="P113" s="19">
        <f t="shared" si="2"/>
        <v>0</v>
      </c>
      <c r="Q113" s="19">
        <f t="shared" si="3"/>
        <v>0</v>
      </c>
      <c r="R113" s="32" t="s">
        <v>188</v>
      </c>
    </row>
    <row r="114" spans="1:18" x14ac:dyDescent="0.3">
      <c r="A114" s="26" t="s">
        <v>142</v>
      </c>
      <c r="B114" s="27">
        <v>12</v>
      </c>
      <c r="C114" s="27">
        <v>1</v>
      </c>
      <c r="D114" s="25" t="s">
        <v>44</v>
      </c>
      <c r="E114" s="17" cm="1">
        <f t="array" ref="E114">_xlfn.IFS(D114="K",B114*50,D114="F",B114*25,ISBLANK(D114),0)</f>
        <v>300</v>
      </c>
      <c r="F114" s="29"/>
      <c r="G114" s="29"/>
      <c r="H114" s="29"/>
      <c r="I114" s="29"/>
      <c r="J114" s="29"/>
      <c r="K114" s="29"/>
      <c r="L114" s="29"/>
      <c r="M114" s="29"/>
      <c r="N114" s="29"/>
      <c r="O114" s="29"/>
      <c r="P114" s="19">
        <f t="shared" si="2"/>
        <v>0</v>
      </c>
      <c r="Q114" s="19">
        <f t="shared" si="3"/>
        <v>300</v>
      </c>
      <c r="R114" s="32" t="s">
        <v>188</v>
      </c>
    </row>
    <row r="115" spans="1:18" x14ac:dyDescent="0.3">
      <c r="A115" s="26" t="s">
        <v>143</v>
      </c>
      <c r="B115" s="27">
        <v>8</v>
      </c>
      <c r="C115" s="27">
        <v>1</v>
      </c>
      <c r="D115" s="25" t="s">
        <v>44</v>
      </c>
      <c r="E115" s="17" cm="1">
        <f t="array" ref="E115">_xlfn.IFS(D115="K",B115*50,D115="F",B115*25,ISBLANK(D115),0)</f>
        <v>200</v>
      </c>
      <c r="F115" s="29"/>
      <c r="G115" s="29"/>
      <c r="H115" s="29"/>
      <c r="I115" s="29"/>
      <c r="J115" s="29"/>
      <c r="K115" s="29"/>
      <c r="L115" s="29"/>
      <c r="M115" s="29"/>
      <c r="N115" s="29"/>
      <c r="O115" s="29"/>
      <c r="P115" s="19">
        <f t="shared" si="2"/>
        <v>0</v>
      </c>
      <c r="Q115" s="19">
        <f t="shared" si="3"/>
        <v>200</v>
      </c>
      <c r="R115" s="32" t="s">
        <v>188</v>
      </c>
    </row>
    <row r="116" spans="1:18" x14ac:dyDescent="0.3">
      <c r="A116" s="26" t="s">
        <v>144</v>
      </c>
      <c r="B116" s="27">
        <v>5</v>
      </c>
      <c r="C116" s="27">
        <v>1</v>
      </c>
      <c r="D116" s="25" t="s">
        <v>29</v>
      </c>
      <c r="E116" s="17" cm="1">
        <f t="array" ref="E116">_xlfn.IFS(D116="K",B116*50,D116="F",B116*25,ISBLANK(D116),0)</f>
        <v>250</v>
      </c>
      <c r="F116" s="29"/>
      <c r="G116" s="29"/>
      <c r="H116" s="29"/>
      <c r="I116" s="29"/>
      <c r="J116" s="29"/>
      <c r="K116" s="29"/>
      <c r="L116" s="29"/>
      <c r="M116" s="29"/>
      <c r="N116" s="29"/>
      <c r="O116" s="29">
        <v>1</v>
      </c>
      <c r="P116" s="19">
        <f t="shared" si="2"/>
        <v>49</v>
      </c>
      <c r="Q116" s="19">
        <f t="shared" si="3"/>
        <v>0</v>
      </c>
      <c r="R116" s="32" t="s">
        <v>188</v>
      </c>
    </row>
    <row r="117" spans="1:18" x14ac:dyDescent="0.3">
      <c r="A117" s="26" t="s">
        <v>145</v>
      </c>
      <c r="B117" s="27">
        <v>5</v>
      </c>
      <c r="C117" s="27">
        <v>1</v>
      </c>
      <c r="D117" s="25" t="s">
        <v>44</v>
      </c>
      <c r="E117" s="17" cm="1">
        <f t="array" ref="E117">_xlfn.IFS(D117="K",B117*50,D117="F",B117*25,ISBLANK(D117),0)</f>
        <v>125</v>
      </c>
      <c r="F117" s="29"/>
      <c r="G117" s="29"/>
      <c r="H117" s="29"/>
      <c r="I117" s="29"/>
      <c r="J117" s="29"/>
      <c r="K117" s="29"/>
      <c r="L117" s="29"/>
      <c r="M117" s="29"/>
      <c r="N117" s="29"/>
      <c r="O117" s="29"/>
      <c r="P117" s="19">
        <f t="shared" si="2"/>
        <v>0</v>
      </c>
      <c r="Q117" s="19">
        <f t="shared" si="3"/>
        <v>125</v>
      </c>
      <c r="R117" s="32" t="s">
        <v>188</v>
      </c>
    </row>
    <row r="118" spans="1:18" x14ac:dyDescent="0.3">
      <c r="A118" s="26" t="s">
        <v>146</v>
      </c>
      <c r="B118" s="27">
        <v>6</v>
      </c>
      <c r="C118" s="27">
        <v>1</v>
      </c>
      <c r="D118" s="25" t="s">
        <v>44</v>
      </c>
      <c r="E118" s="17" cm="1">
        <f t="array" ref="E118">_xlfn.IFS(D118="K",B118*50,D118="F",B118*25,ISBLANK(D118),0)</f>
        <v>150</v>
      </c>
      <c r="F118" s="29"/>
      <c r="G118" s="29"/>
      <c r="H118" s="29"/>
      <c r="I118" s="29"/>
      <c r="J118" s="29"/>
      <c r="K118" s="29"/>
      <c r="L118" s="29"/>
      <c r="M118" s="29"/>
      <c r="N118" s="29"/>
      <c r="O118" s="29"/>
      <c r="P118" s="19">
        <f t="shared" si="2"/>
        <v>0</v>
      </c>
      <c r="Q118" s="19">
        <f t="shared" si="3"/>
        <v>150</v>
      </c>
      <c r="R118" s="32" t="s">
        <v>188</v>
      </c>
    </row>
    <row r="119" spans="1:18" x14ac:dyDescent="0.3">
      <c r="A119" s="26" t="s">
        <v>147</v>
      </c>
      <c r="B119" s="27">
        <v>16</v>
      </c>
      <c r="C119" s="27">
        <v>2</v>
      </c>
      <c r="D119" s="25" t="s">
        <v>44</v>
      </c>
      <c r="E119" s="17" cm="1">
        <f t="array" ref="E119">_xlfn.IFS(D119="K",B119*50,D119="F",B119*25,ISBLANK(D119),0)</f>
        <v>400</v>
      </c>
      <c r="F119" s="29"/>
      <c r="G119" s="29"/>
      <c r="H119" s="29"/>
      <c r="I119" s="29"/>
      <c r="J119" s="29"/>
      <c r="K119" s="29"/>
      <c r="L119" s="29"/>
      <c r="M119" s="29"/>
      <c r="N119" s="29"/>
      <c r="O119" s="29"/>
      <c r="P119" s="19">
        <f t="shared" si="2"/>
        <v>0</v>
      </c>
      <c r="Q119" s="19">
        <f t="shared" si="3"/>
        <v>400</v>
      </c>
      <c r="R119" s="32" t="s">
        <v>189</v>
      </c>
    </row>
    <row r="120" spans="1:18" x14ac:dyDescent="0.3">
      <c r="A120" s="26" t="s">
        <v>148</v>
      </c>
      <c r="B120" s="27">
        <v>17</v>
      </c>
      <c r="C120" s="27">
        <v>2</v>
      </c>
      <c r="D120" s="25" t="s">
        <v>44</v>
      </c>
      <c r="E120" s="17" cm="1">
        <f t="array" ref="E120">_xlfn.IFS(D120="K",B120*50,D120="F",B120*25,ISBLANK(D120),0)</f>
        <v>425</v>
      </c>
      <c r="F120" s="29"/>
      <c r="G120" s="29"/>
      <c r="H120" s="29"/>
      <c r="I120" s="29"/>
      <c r="J120" s="29"/>
      <c r="K120" s="29"/>
      <c r="L120" s="29"/>
      <c r="M120" s="29"/>
      <c r="N120" s="29"/>
      <c r="O120" s="29"/>
      <c r="P120" s="19">
        <f t="shared" si="2"/>
        <v>0</v>
      </c>
      <c r="Q120" s="19">
        <f t="shared" si="3"/>
        <v>425</v>
      </c>
      <c r="R120" s="32" t="s">
        <v>189</v>
      </c>
    </row>
    <row r="121" spans="1:18" x14ac:dyDescent="0.3">
      <c r="A121" s="26" t="s">
        <v>149</v>
      </c>
      <c r="B121" s="27">
        <v>12</v>
      </c>
      <c r="C121" s="27">
        <v>1</v>
      </c>
      <c r="D121" s="25" t="s">
        <v>29</v>
      </c>
      <c r="E121" s="17" cm="1">
        <f t="array" ref="E121">_xlfn.IFS(D121="K",B121*50,D121="F",B121*25,ISBLANK(D121),0)</f>
        <v>600</v>
      </c>
      <c r="F121" s="29"/>
      <c r="G121" s="29"/>
      <c r="H121" s="29"/>
      <c r="I121" s="29"/>
      <c r="J121" s="29"/>
      <c r="K121" s="29"/>
      <c r="L121" s="29"/>
      <c r="M121" s="29"/>
      <c r="N121" s="29"/>
      <c r="O121" s="29">
        <v>2</v>
      </c>
      <c r="P121" s="19">
        <f t="shared" si="2"/>
        <v>0</v>
      </c>
      <c r="Q121" s="19">
        <f t="shared" si="3"/>
        <v>0</v>
      </c>
      <c r="R121" s="32" t="s">
        <v>189</v>
      </c>
    </row>
    <row r="122" spans="1:18" x14ac:dyDescent="0.3">
      <c r="A122" s="26" t="s">
        <v>150</v>
      </c>
      <c r="B122" s="27">
        <v>22</v>
      </c>
      <c r="C122" s="27">
        <v>2</v>
      </c>
      <c r="D122" s="25" t="s">
        <v>29</v>
      </c>
      <c r="E122" s="17" cm="1">
        <f t="array" ref="E122">_xlfn.IFS(D122="K",B122*50,D122="F",B122*25,ISBLANK(D122),0)</f>
        <v>1100</v>
      </c>
      <c r="F122" s="29">
        <v>2</v>
      </c>
      <c r="G122" s="29"/>
      <c r="H122" s="29"/>
      <c r="I122" s="29"/>
      <c r="J122" s="29"/>
      <c r="K122" s="29"/>
      <c r="L122" s="29"/>
      <c r="M122" s="29"/>
      <c r="N122" s="29"/>
      <c r="O122" s="29">
        <v>2</v>
      </c>
      <c r="P122" s="19">
        <f t="shared" si="2"/>
        <v>0</v>
      </c>
      <c r="Q122" s="19">
        <f t="shared" si="3"/>
        <v>0</v>
      </c>
      <c r="R122" s="32" t="s">
        <v>189</v>
      </c>
    </row>
    <row r="123" spans="1:18" x14ac:dyDescent="0.3">
      <c r="A123" s="26" t="s">
        <v>151</v>
      </c>
      <c r="B123" s="27">
        <v>5</v>
      </c>
      <c r="C123" s="27">
        <v>1</v>
      </c>
      <c r="D123" s="25" t="s">
        <v>44</v>
      </c>
      <c r="E123" s="17" cm="1">
        <f t="array" ref="E123">_xlfn.IFS(D123="K",B123*50,D123="F",B123*25,ISBLANK(D123),0)</f>
        <v>125</v>
      </c>
      <c r="F123" s="29"/>
      <c r="G123" s="29"/>
      <c r="H123" s="29"/>
      <c r="I123" s="29"/>
      <c r="J123" s="29"/>
      <c r="K123" s="29"/>
      <c r="L123" s="29"/>
      <c r="M123" s="29"/>
      <c r="N123" s="29"/>
      <c r="O123" s="29"/>
      <c r="P123" s="19">
        <f t="shared" si="2"/>
        <v>0</v>
      </c>
      <c r="Q123" s="19">
        <f t="shared" si="3"/>
        <v>125</v>
      </c>
      <c r="R123" s="32" t="s">
        <v>189</v>
      </c>
    </row>
    <row r="124" spans="1:18" x14ac:dyDescent="0.3">
      <c r="A124" s="26" t="s">
        <v>152</v>
      </c>
      <c r="B124" s="27">
        <v>10</v>
      </c>
      <c r="C124" s="27">
        <v>1</v>
      </c>
      <c r="D124" s="25" t="s">
        <v>44</v>
      </c>
      <c r="E124" s="17" cm="1">
        <f t="array" ref="E124">_xlfn.IFS(D124="K",B124*50,D124="F",B124*25,ISBLANK(D124),0)</f>
        <v>250</v>
      </c>
      <c r="F124" s="29"/>
      <c r="G124" s="29"/>
      <c r="H124" s="29"/>
      <c r="I124" s="29"/>
      <c r="J124" s="29"/>
      <c r="K124" s="29"/>
      <c r="L124" s="29"/>
      <c r="M124" s="29"/>
      <c r="N124" s="29"/>
      <c r="O124" s="29"/>
      <c r="P124" s="19">
        <f t="shared" si="2"/>
        <v>0</v>
      </c>
      <c r="Q124" s="19">
        <f t="shared" si="3"/>
        <v>250</v>
      </c>
      <c r="R124" s="32" t="s">
        <v>189</v>
      </c>
    </row>
    <row r="125" spans="1:18" x14ac:dyDescent="0.3">
      <c r="A125" s="26" t="s">
        <v>153</v>
      </c>
      <c r="B125" s="27">
        <v>21</v>
      </c>
      <c r="C125" s="27">
        <v>2</v>
      </c>
      <c r="D125" s="25" t="s">
        <v>44</v>
      </c>
      <c r="E125" s="17" cm="1">
        <f t="array" ref="E125">_xlfn.IFS(D125="K",B125*50,D125="F",B125*25,ISBLANK(D125),0)</f>
        <v>525</v>
      </c>
      <c r="F125" s="29"/>
      <c r="G125" s="29"/>
      <c r="H125" s="29"/>
      <c r="I125" s="29"/>
      <c r="J125" s="29"/>
      <c r="K125" s="29"/>
      <c r="L125" s="29"/>
      <c r="M125" s="29"/>
      <c r="N125" s="29"/>
      <c r="O125" s="29"/>
      <c r="P125" s="19">
        <f t="shared" si="2"/>
        <v>0</v>
      </c>
      <c r="Q125" s="19">
        <f t="shared" si="3"/>
        <v>525</v>
      </c>
      <c r="R125" s="32" t="s">
        <v>189</v>
      </c>
    </row>
    <row r="126" spans="1:18" x14ac:dyDescent="0.3">
      <c r="A126" s="26" t="s">
        <v>154</v>
      </c>
      <c r="B126" s="27">
        <v>8</v>
      </c>
      <c r="C126" s="27">
        <v>1</v>
      </c>
      <c r="D126" s="25" t="s">
        <v>44</v>
      </c>
      <c r="E126" s="17" cm="1">
        <f t="array" ref="E126">_xlfn.IFS(D126="K",B126*50,D126="F",B126*25,ISBLANK(D126),0)</f>
        <v>200</v>
      </c>
      <c r="F126" s="29"/>
      <c r="G126" s="29"/>
      <c r="H126" s="29"/>
      <c r="I126" s="29"/>
      <c r="J126" s="29"/>
      <c r="K126" s="29"/>
      <c r="L126" s="29"/>
      <c r="M126" s="29"/>
      <c r="N126" s="29"/>
      <c r="O126" s="29"/>
      <c r="P126" s="19">
        <f t="shared" si="2"/>
        <v>0</v>
      </c>
      <c r="Q126" s="19">
        <f t="shared" si="3"/>
        <v>200</v>
      </c>
      <c r="R126" s="32" t="s">
        <v>189</v>
      </c>
    </row>
    <row r="127" spans="1:18" x14ac:dyDescent="0.3">
      <c r="A127" s="26" t="s">
        <v>155</v>
      </c>
      <c r="B127" s="27">
        <v>10</v>
      </c>
      <c r="C127" s="27">
        <f>IF(B127&gt;54,4,IF(B127&gt;29,3,IF(B127&gt;14,2,IF(B127&gt;4,1,0))))</f>
        <v>1</v>
      </c>
      <c r="D127" s="25" t="s">
        <v>29</v>
      </c>
      <c r="E127" s="17" cm="1">
        <f t="array" ref="E127">_xlfn.IFS(D127="K",B127*50,D127="F",B127*25,ISBLANK(D127),0)</f>
        <v>500</v>
      </c>
      <c r="F127" s="29"/>
      <c r="G127" s="29"/>
      <c r="H127" s="29">
        <v>1</v>
      </c>
      <c r="I127" s="29">
        <v>1</v>
      </c>
      <c r="J127" s="29">
        <v>1</v>
      </c>
      <c r="K127" s="29">
        <v>1</v>
      </c>
      <c r="L127" s="29">
        <v>1</v>
      </c>
      <c r="M127" s="29">
        <v>1</v>
      </c>
      <c r="N127" s="29">
        <v>1</v>
      </c>
      <c r="O127" s="29"/>
      <c r="P127" s="19">
        <f t="shared" si="2"/>
        <v>0</v>
      </c>
      <c r="Q127" s="19">
        <f t="shared" si="3"/>
        <v>0</v>
      </c>
      <c r="R127" s="32" t="s">
        <v>189</v>
      </c>
    </row>
    <row r="128" spans="1:18" x14ac:dyDescent="0.3">
      <c r="A128" s="26" t="s">
        <v>156</v>
      </c>
      <c r="B128" s="27">
        <v>8</v>
      </c>
      <c r="C128" s="27">
        <v>1</v>
      </c>
      <c r="D128" s="25" t="s">
        <v>29</v>
      </c>
      <c r="E128" s="17" cm="1">
        <f t="array" ref="E128">_xlfn.IFS(D128="K",B128*50,D128="F",B128*25,ISBLANK(D128),0)</f>
        <v>400</v>
      </c>
      <c r="F128" s="29"/>
      <c r="G128" s="29"/>
      <c r="H128" s="29">
        <v>1</v>
      </c>
      <c r="I128" s="29"/>
      <c r="J128" s="29"/>
      <c r="K128" s="29"/>
      <c r="L128" s="29"/>
      <c r="M128" s="29"/>
      <c r="N128" s="29"/>
      <c r="O128" s="29">
        <v>1</v>
      </c>
      <c r="P128" s="19">
        <f t="shared" si="2"/>
        <v>0</v>
      </c>
      <c r="Q128" s="19">
        <f t="shared" si="3"/>
        <v>0</v>
      </c>
      <c r="R128" s="32" t="s">
        <v>189</v>
      </c>
    </row>
    <row r="129" spans="1:18" x14ac:dyDescent="0.3">
      <c r="A129" s="26" t="s">
        <v>157</v>
      </c>
      <c r="B129" s="27">
        <v>16</v>
      </c>
      <c r="C129" s="27">
        <v>2</v>
      </c>
      <c r="D129" s="25" t="s">
        <v>44</v>
      </c>
      <c r="E129" s="17" cm="1">
        <f t="array" ref="E129">_xlfn.IFS(D129="K",B129*50,D129="F",B129*25,ISBLANK(D129),0)</f>
        <v>400</v>
      </c>
      <c r="F129" s="29"/>
      <c r="G129" s="29"/>
      <c r="H129" s="29"/>
      <c r="I129" s="29"/>
      <c r="J129" s="29"/>
      <c r="K129" s="29"/>
      <c r="L129" s="29"/>
      <c r="M129" s="29"/>
      <c r="N129" s="29"/>
      <c r="O129" s="29"/>
      <c r="P129" s="19">
        <f t="shared" si="2"/>
        <v>0</v>
      </c>
      <c r="Q129" s="19">
        <f t="shared" si="3"/>
        <v>400</v>
      </c>
      <c r="R129" s="32" t="s">
        <v>189</v>
      </c>
    </row>
    <row r="130" spans="1:18" x14ac:dyDescent="0.3">
      <c r="A130" s="26" t="s">
        <v>158</v>
      </c>
      <c r="B130" s="27">
        <v>33</v>
      </c>
      <c r="C130" s="27">
        <v>3</v>
      </c>
      <c r="D130" s="25" t="s">
        <v>44</v>
      </c>
      <c r="E130" s="17" cm="1">
        <f t="array" ref="E130">_xlfn.IFS(D130="K",B130*50,D130="F",B130*25,ISBLANK(D130),0)</f>
        <v>825</v>
      </c>
      <c r="F130" s="29"/>
      <c r="G130" s="29"/>
      <c r="H130" s="29"/>
      <c r="I130" s="29"/>
      <c r="J130" s="29"/>
      <c r="K130" s="29"/>
      <c r="L130" s="29"/>
      <c r="M130" s="29"/>
      <c r="N130" s="29"/>
      <c r="O130" s="29"/>
      <c r="P130" s="19">
        <f t="shared" si="2"/>
        <v>0</v>
      </c>
      <c r="Q130" s="19">
        <f t="shared" si="3"/>
        <v>825</v>
      </c>
      <c r="R130" s="32" t="s">
        <v>189</v>
      </c>
    </row>
    <row r="131" spans="1:18" x14ac:dyDescent="0.3">
      <c r="A131" s="26" t="s">
        <v>159</v>
      </c>
      <c r="B131" s="27">
        <v>25</v>
      </c>
      <c r="C131" s="27">
        <v>2</v>
      </c>
      <c r="D131" s="25" t="s">
        <v>29</v>
      </c>
      <c r="E131" s="17" cm="1">
        <f t="array" ref="E131">_xlfn.IFS(D131="K",B131*50,D131="F",B131*25,ISBLANK(D131),0)</f>
        <v>1250</v>
      </c>
      <c r="F131" s="29">
        <v>2</v>
      </c>
      <c r="G131" s="29">
        <v>2</v>
      </c>
      <c r="H131" s="29"/>
      <c r="I131" s="29"/>
      <c r="J131" s="29"/>
      <c r="K131" s="29"/>
      <c r="L131" s="29"/>
      <c r="M131" s="29"/>
      <c r="N131" s="29"/>
      <c r="O131" s="29">
        <v>1</v>
      </c>
      <c r="P131" s="19">
        <f t="shared" ref="P131:P150" si="5">IF(D131="K",IF(E131-F131*250-G131*160-(H131+I131+J131+K131+L131+M131+N131)*70-O131*299&gt;=0,0,(E131-F131*250-G131*160-(H131+I131+J131+K131+L131+M131+N131)*70-O131*299)*-1),F131*250+G131*160+(H131+I131+J131+K131+L131+M131+N131)*70+O131*299)</f>
        <v>0</v>
      </c>
      <c r="Q131" s="19">
        <f t="shared" ref="Q131:Q150" si="6">IF(D131="K",0,B131*25)</f>
        <v>0</v>
      </c>
      <c r="R131" s="32" t="s">
        <v>189</v>
      </c>
    </row>
    <row r="132" spans="1:18" x14ac:dyDescent="0.3">
      <c r="A132" s="26" t="s">
        <v>160</v>
      </c>
      <c r="B132" s="27">
        <v>11</v>
      </c>
      <c r="C132" s="27">
        <v>1</v>
      </c>
      <c r="D132" s="25" t="s">
        <v>44</v>
      </c>
      <c r="E132" s="17" cm="1">
        <f t="array" ref="E132">_xlfn.IFS(D132="K",B132*50,D132="F",B132*25,ISBLANK(D132),0)</f>
        <v>275</v>
      </c>
      <c r="F132" s="29"/>
      <c r="G132" s="29"/>
      <c r="H132" s="29"/>
      <c r="I132" s="29"/>
      <c r="J132" s="29"/>
      <c r="K132" s="29"/>
      <c r="L132" s="29"/>
      <c r="M132" s="29"/>
      <c r="N132" s="29"/>
      <c r="O132" s="29"/>
      <c r="P132" s="19">
        <f t="shared" si="5"/>
        <v>0</v>
      </c>
      <c r="Q132" s="19">
        <f t="shared" si="6"/>
        <v>275</v>
      </c>
      <c r="R132" s="32" t="s">
        <v>190</v>
      </c>
    </row>
    <row r="133" spans="1:18" x14ac:dyDescent="0.3">
      <c r="A133" s="26" t="s">
        <v>161</v>
      </c>
      <c r="B133" s="27">
        <v>9</v>
      </c>
      <c r="C133" s="27">
        <v>1</v>
      </c>
      <c r="D133" s="25" t="s">
        <v>44</v>
      </c>
      <c r="E133" s="17" cm="1">
        <f t="array" ref="E133">_xlfn.IFS(D133="K",B133*50,D133="F",B133*25,ISBLANK(D133),0)</f>
        <v>225</v>
      </c>
      <c r="F133" s="29"/>
      <c r="G133" s="29"/>
      <c r="H133" s="29"/>
      <c r="I133" s="29"/>
      <c r="J133" s="29"/>
      <c r="K133" s="29"/>
      <c r="L133" s="29"/>
      <c r="M133" s="29"/>
      <c r="N133" s="29"/>
      <c r="O133" s="29"/>
      <c r="P133" s="19">
        <f t="shared" si="5"/>
        <v>0</v>
      </c>
      <c r="Q133" s="19">
        <f t="shared" si="6"/>
        <v>225</v>
      </c>
      <c r="R133" s="32" t="s">
        <v>190</v>
      </c>
    </row>
    <row r="134" spans="1:18" x14ac:dyDescent="0.3">
      <c r="A134" s="26" t="s">
        <v>162</v>
      </c>
      <c r="B134" s="27">
        <v>16</v>
      </c>
      <c r="C134" s="27">
        <v>2</v>
      </c>
      <c r="D134" s="25" t="s">
        <v>29</v>
      </c>
      <c r="E134" s="17" cm="1">
        <f t="array" ref="E134">_xlfn.IFS(D134="K",B134*50,D134="F",B134*25,ISBLANK(D134),0)</f>
        <v>800</v>
      </c>
      <c r="F134" s="29"/>
      <c r="G134" s="29">
        <v>1</v>
      </c>
      <c r="H134" s="29">
        <v>3</v>
      </c>
      <c r="I134" s="29">
        <v>3</v>
      </c>
      <c r="J134" s="29">
        <v>3</v>
      </c>
      <c r="K134" s="29"/>
      <c r="L134" s="29"/>
      <c r="M134" s="29"/>
      <c r="N134" s="29"/>
      <c r="O134" s="29"/>
      <c r="P134" s="19">
        <f t="shared" si="5"/>
        <v>0</v>
      </c>
      <c r="Q134" s="19">
        <f t="shared" si="6"/>
        <v>0</v>
      </c>
      <c r="R134" s="32" t="s">
        <v>190</v>
      </c>
    </row>
    <row r="135" spans="1:18" x14ac:dyDescent="0.3">
      <c r="A135" s="26" t="s">
        <v>163</v>
      </c>
      <c r="B135" s="27">
        <v>32</v>
      </c>
      <c r="C135" s="27">
        <v>3</v>
      </c>
      <c r="D135" s="25" t="s">
        <v>29</v>
      </c>
      <c r="E135" s="17" cm="1">
        <f t="array" ref="E135">_xlfn.IFS(D135="K",B135*50,D135="F",B135*25,ISBLANK(D135),0)</f>
        <v>1600</v>
      </c>
      <c r="F135" s="29"/>
      <c r="G135" s="29">
        <v>2</v>
      </c>
      <c r="H135" s="29">
        <v>10</v>
      </c>
      <c r="I135" s="29"/>
      <c r="J135" s="29"/>
      <c r="K135" s="29">
        <v>1</v>
      </c>
      <c r="L135" s="29">
        <v>1</v>
      </c>
      <c r="M135" s="29">
        <v>1</v>
      </c>
      <c r="N135" s="29">
        <v>1</v>
      </c>
      <c r="O135" s="29">
        <v>1</v>
      </c>
      <c r="P135" s="19">
        <f t="shared" si="5"/>
        <v>0</v>
      </c>
      <c r="Q135" s="19">
        <f t="shared" si="6"/>
        <v>0</v>
      </c>
      <c r="R135" s="32" t="s">
        <v>190</v>
      </c>
    </row>
    <row r="136" spans="1:18" x14ac:dyDescent="0.3">
      <c r="A136" s="26" t="s">
        <v>164</v>
      </c>
      <c r="B136" s="27">
        <v>24</v>
      </c>
      <c r="C136" s="27">
        <v>2</v>
      </c>
      <c r="D136" s="25" t="s">
        <v>44</v>
      </c>
      <c r="E136" s="17" cm="1">
        <f t="array" ref="E136">_xlfn.IFS(D136="K",B136*50,D136="F",B136*25,ISBLANK(D136),0)</f>
        <v>600</v>
      </c>
      <c r="F136" s="29"/>
      <c r="G136" s="29"/>
      <c r="H136" s="29"/>
      <c r="I136" s="29"/>
      <c r="J136" s="29"/>
      <c r="K136" s="29"/>
      <c r="L136" s="29"/>
      <c r="M136" s="29"/>
      <c r="N136" s="29"/>
      <c r="O136" s="29"/>
      <c r="P136" s="19">
        <f t="shared" si="5"/>
        <v>0</v>
      </c>
      <c r="Q136" s="19">
        <f t="shared" si="6"/>
        <v>600</v>
      </c>
      <c r="R136" s="32" t="s">
        <v>190</v>
      </c>
    </row>
    <row r="137" spans="1:18" x14ac:dyDescent="0.3">
      <c r="A137" s="26" t="s">
        <v>165</v>
      </c>
      <c r="B137" s="27">
        <v>9</v>
      </c>
      <c r="C137" s="27">
        <v>1</v>
      </c>
      <c r="D137" s="25" t="s">
        <v>29</v>
      </c>
      <c r="E137" s="17" cm="1">
        <f t="array" ref="E137">_xlfn.IFS(D137="K",B137*50,D137="F",B137*25,ISBLANK(D137),0)</f>
        <v>450</v>
      </c>
      <c r="F137" s="29"/>
      <c r="G137" s="29"/>
      <c r="H137" s="29">
        <v>1</v>
      </c>
      <c r="I137" s="29">
        <v>1</v>
      </c>
      <c r="J137" s="29">
        <v>1</v>
      </c>
      <c r="K137" s="29">
        <v>1</v>
      </c>
      <c r="L137" s="29">
        <v>1</v>
      </c>
      <c r="M137" s="29">
        <v>1</v>
      </c>
      <c r="N137" s="29">
        <v>1</v>
      </c>
      <c r="O137" s="29"/>
      <c r="P137" s="19">
        <f t="shared" si="5"/>
        <v>40</v>
      </c>
      <c r="Q137" s="19">
        <f t="shared" si="6"/>
        <v>0</v>
      </c>
      <c r="R137" s="32" t="s">
        <v>190</v>
      </c>
    </row>
    <row r="138" spans="1:18" x14ac:dyDescent="0.3">
      <c r="A138" s="26" t="s">
        <v>191</v>
      </c>
      <c r="B138" s="27">
        <v>14</v>
      </c>
      <c r="C138" s="27">
        <v>1</v>
      </c>
      <c r="D138" s="25" t="s">
        <v>29</v>
      </c>
      <c r="E138" s="17" cm="1">
        <f t="array" ref="E138">_xlfn.IFS(D138="K",B138*50,D138="F",B138*25,ISBLANK(D138),0)</f>
        <v>700</v>
      </c>
      <c r="F138" s="29"/>
      <c r="G138" s="29"/>
      <c r="H138" s="29">
        <v>1</v>
      </c>
      <c r="I138" s="29">
        <v>1</v>
      </c>
      <c r="J138" s="29">
        <v>1</v>
      </c>
      <c r="K138" s="29">
        <v>1</v>
      </c>
      <c r="L138" s="29">
        <v>1</v>
      </c>
      <c r="M138" s="29">
        <v>1</v>
      </c>
      <c r="N138" s="29"/>
      <c r="O138" s="29">
        <v>1</v>
      </c>
      <c r="P138" s="19">
        <f t="shared" si="5"/>
        <v>19</v>
      </c>
      <c r="Q138" s="19">
        <f t="shared" si="6"/>
        <v>0</v>
      </c>
      <c r="R138" s="32" t="s">
        <v>190</v>
      </c>
    </row>
    <row r="139" spans="1:18" x14ac:dyDescent="0.3">
      <c r="A139" s="26" t="s">
        <v>166</v>
      </c>
      <c r="B139" s="27">
        <v>12</v>
      </c>
      <c r="C139" s="27">
        <v>1</v>
      </c>
      <c r="D139" s="25" t="s">
        <v>44</v>
      </c>
      <c r="E139" s="17" cm="1">
        <f t="array" ref="E139">_xlfn.IFS(D139="K",B139*50,D139="F",B139*25,ISBLANK(D139),0)</f>
        <v>300</v>
      </c>
      <c r="F139" s="29"/>
      <c r="G139" s="29"/>
      <c r="H139" s="29"/>
      <c r="I139" s="29"/>
      <c r="J139" s="29"/>
      <c r="K139" s="29"/>
      <c r="L139" s="29"/>
      <c r="M139" s="29"/>
      <c r="N139" s="29"/>
      <c r="O139" s="29"/>
      <c r="P139" s="19">
        <f t="shared" si="5"/>
        <v>0</v>
      </c>
      <c r="Q139" s="19">
        <f t="shared" si="6"/>
        <v>300</v>
      </c>
      <c r="R139" s="32" t="s">
        <v>190</v>
      </c>
    </row>
    <row r="140" spans="1:18" x14ac:dyDescent="0.3">
      <c r="A140" s="26" t="s">
        <v>167</v>
      </c>
      <c r="B140" s="27">
        <v>20</v>
      </c>
      <c r="C140" s="27">
        <v>2</v>
      </c>
      <c r="D140" s="25" t="s">
        <v>29</v>
      </c>
      <c r="E140" s="17" cm="1">
        <f t="array" ref="E140">_xlfn.IFS(D140="K",B140*50,D140="F",B140*25,ISBLANK(D140),0)</f>
        <v>1000</v>
      </c>
      <c r="F140" s="29"/>
      <c r="G140" s="29"/>
      <c r="H140" s="29">
        <v>1</v>
      </c>
      <c r="I140" s="29">
        <v>1</v>
      </c>
      <c r="J140" s="29">
        <v>1</v>
      </c>
      <c r="K140" s="29">
        <v>1</v>
      </c>
      <c r="L140" s="29">
        <v>1</v>
      </c>
      <c r="M140" s="29">
        <v>1</v>
      </c>
      <c r="N140" s="29">
        <v>1</v>
      </c>
      <c r="O140" s="29"/>
      <c r="P140" s="19">
        <f t="shared" si="5"/>
        <v>0</v>
      </c>
      <c r="Q140" s="19">
        <f t="shared" si="6"/>
        <v>0</v>
      </c>
      <c r="R140" s="32" t="s">
        <v>190</v>
      </c>
    </row>
    <row r="141" spans="1:18" x14ac:dyDescent="0.3">
      <c r="A141" s="26" t="s">
        <v>192</v>
      </c>
      <c r="B141" s="27">
        <v>6</v>
      </c>
      <c r="C141" s="27">
        <v>1</v>
      </c>
      <c r="D141" s="25" t="s">
        <v>44</v>
      </c>
      <c r="E141" s="17" cm="1">
        <f t="array" ref="E141">_xlfn.IFS(D141="K",B141*50,D141="F",B141*25,ISBLANK(D141),0)</f>
        <v>150</v>
      </c>
      <c r="F141" s="29"/>
      <c r="G141" s="29"/>
      <c r="H141" s="29"/>
      <c r="I141" s="29"/>
      <c r="J141" s="29"/>
      <c r="K141" s="29"/>
      <c r="L141" s="29"/>
      <c r="M141" s="29"/>
      <c r="N141" s="29"/>
      <c r="O141" s="29"/>
      <c r="P141" s="19">
        <f t="shared" si="5"/>
        <v>0</v>
      </c>
      <c r="Q141" s="19">
        <f t="shared" si="6"/>
        <v>150</v>
      </c>
      <c r="R141" s="32" t="s">
        <v>190</v>
      </c>
    </row>
    <row r="142" spans="1:18" x14ac:dyDescent="0.3">
      <c r="A142" s="26" t="s">
        <v>168</v>
      </c>
      <c r="B142" s="27">
        <v>32</v>
      </c>
      <c r="C142" s="27">
        <v>3</v>
      </c>
      <c r="D142" s="25" t="s">
        <v>29</v>
      </c>
      <c r="E142" s="17" cm="1">
        <f t="array" ref="E142">_xlfn.IFS(D142="K",B142*50,D142="F",B142*25,ISBLANK(D142),0)</f>
        <v>1600</v>
      </c>
      <c r="F142" s="29"/>
      <c r="G142" s="29"/>
      <c r="H142" s="29">
        <v>7</v>
      </c>
      <c r="I142" s="29">
        <v>4</v>
      </c>
      <c r="J142" s="29"/>
      <c r="K142" s="29"/>
      <c r="L142" s="29"/>
      <c r="M142" s="29"/>
      <c r="N142" s="29"/>
      <c r="O142" s="29"/>
      <c r="P142" s="19">
        <f t="shared" si="5"/>
        <v>0</v>
      </c>
      <c r="Q142" s="19">
        <f t="shared" si="6"/>
        <v>0</v>
      </c>
      <c r="R142" s="32" t="s">
        <v>190</v>
      </c>
    </row>
    <row r="143" spans="1:18" x14ac:dyDescent="0.3">
      <c r="A143" s="26" t="s">
        <v>169</v>
      </c>
      <c r="B143" s="27">
        <v>63</v>
      </c>
      <c r="C143" s="27">
        <v>4</v>
      </c>
      <c r="D143" s="25" t="s">
        <v>29</v>
      </c>
      <c r="E143" s="17" cm="1">
        <f t="array" ref="E143">_xlfn.IFS(D143="K",B143*50,D143="F",B143*25,ISBLANK(D143),0)</f>
        <v>3150</v>
      </c>
      <c r="F143" s="29"/>
      <c r="G143" s="29"/>
      <c r="H143" s="29">
        <v>12</v>
      </c>
      <c r="I143" s="29">
        <v>11</v>
      </c>
      <c r="J143" s="29">
        <v>11</v>
      </c>
      <c r="K143" s="29">
        <v>11</v>
      </c>
      <c r="L143" s="29"/>
      <c r="M143" s="29"/>
      <c r="N143" s="29"/>
      <c r="O143" s="29"/>
      <c r="P143" s="19">
        <f t="shared" si="5"/>
        <v>0</v>
      </c>
      <c r="Q143" s="19">
        <f t="shared" si="6"/>
        <v>0</v>
      </c>
      <c r="R143" s="32" t="s">
        <v>190</v>
      </c>
    </row>
    <row r="144" spans="1:18" x14ac:dyDescent="0.3">
      <c r="A144" s="26" t="s">
        <v>170</v>
      </c>
      <c r="B144" s="27">
        <v>9</v>
      </c>
      <c r="C144" s="27">
        <v>1</v>
      </c>
      <c r="D144" s="25" t="s">
        <v>29</v>
      </c>
      <c r="E144" s="17" cm="1">
        <f t="array" ref="E144">_xlfn.IFS(D144="K",B144*50,D144="F",B144*25,ISBLANK(D144),0)</f>
        <v>450</v>
      </c>
      <c r="F144" s="29"/>
      <c r="G144" s="29"/>
      <c r="H144" s="29"/>
      <c r="I144" s="29"/>
      <c r="J144" s="29"/>
      <c r="K144" s="29"/>
      <c r="L144" s="29"/>
      <c r="M144" s="29"/>
      <c r="N144" s="29">
        <v>2</v>
      </c>
      <c r="O144" s="29">
        <v>1</v>
      </c>
      <c r="P144" s="19">
        <f t="shared" si="5"/>
        <v>0</v>
      </c>
      <c r="Q144" s="19">
        <f t="shared" si="6"/>
        <v>0</v>
      </c>
      <c r="R144" s="32" t="s">
        <v>190</v>
      </c>
    </row>
    <row r="145" spans="1:18" x14ac:dyDescent="0.3">
      <c r="A145" s="26" t="s">
        <v>171</v>
      </c>
      <c r="B145" s="27">
        <v>5</v>
      </c>
      <c r="C145" s="27">
        <v>1</v>
      </c>
      <c r="D145" s="25" t="s">
        <v>44</v>
      </c>
      <c r="E145" s="17" cm="1">
        <f t="array" ref="E145">_xlfn.IFS(D145="K",B145*50,D145="F",B145*25,ISBLANK(D145),0)</f>
        <v>125</v>
      </c>
      <c r="F145" s="29"/>
      <c r="G145" s="29"/>
      <c r="H145" s="29"/>
      <c r="I145" s="29"/>
      <c r="J145" s="29"/>
      <c r="K145" s="29"/>
      <c r="L145" s="29"/>
      <c r="M145" s="29"/>
      <c r="N145" s="29"/>
      <c r="O145" s="29"/>
      <c r="P145" s="19">
        <f t="shared" si="5"/>
        <v>0</v>
      </c>
      <c r="Q145" s="19">
        <f t="shared" si="6"/>
        <v>125</v>
      </c>
      <c r="R145" s="32" t="s">
        <v>190</v>
      </c>
    </row>
    <row r="146" spans="1:18" x14ac:dyDescent="0.3">
      <c r="A146" s="26" t="s">
        <v>172</v>
      </c>
      <c r="B146" s="27">
        <v>17</v>
      </c>
      <c r="C146" s="27">
        <v>2</v>
      </c>
      <c r="D146" s="25" t="s">
        <v>29</v>
      </c>
      <c r="E146" s="17" cm="1">
        <f t="array" ref="E146">_xlfn.IFS(D146="K",B146*50,D146="F",B146*25,ISBLANK(D146),0)</f>
        <v>850</v>
      </c>
      <c r="F146" s="29"/>
      <c r="G146" s="29">
        <v>1</v>
      </c>
      <c r="H146" s="29">
        <v>1</v>
      </c>
      <c r="I146" s="29">
        <v>1</v>
      </c>
      <c r="J146" s="29">
        <v>1</v>
      </c>
      <c r="K146" s="29">
        <v>1</v>
      </c>
      <c r="L146" s="29">
        <v>1</v>
      </c>
      <c r="M146" s="29">
        <v>1</v>
      </c>
      <c r="N146" s="29">
        <v>1</v>
      </c>
      <c r="O146" s="29">
        <v>1</v>
      </c>
      <c r="P146" s="19">
        <f t="shared" si="5"/>
        <v>99</v>
      </c>
      <c r="Q146" s="19">
        <f t="shared" si="6"/>
        <v>0</v>
      </c>
      <c r="R146" s="32" t="s">
        <v>190</v>
      </c>
    </row>
    <row r="147" spans="1:18" x14ac:dyDescent="0.3">
      <c r="A147" s="26" t="s">
        <v>173</v>
      </c>
      <c r="B147" s="27">
        <v>30</v>
      </c>
      <c r="C147" s="27">
        <v>3</v>
      </c>
      <c r="D147" s="25" t="s">
        <v>44</v>
      </c>
      <c r="E147" s="17" cm="1">
        <f t="array" ref="E147">_xlfn.IFS(D147="K",B147*50,D147="F",B147*25,ISBLANK(D147),0)</f>
        <v>750</v>
      </c>
      <c r="F147" s="29"/>
      <c r="G147" s="29"/>
      <c r="H147" s="29"/>
      <c r="I147" s="29"/>
      <c r="J147" s="29"/>
      <c r="K147" s="29"/>
      <c r="L147" s="29"/>
      <c r="M147" s="29"/>
      <c r="N147" s="29"/>
      <c r="O147" s="29"/>
      <c r="P147" s="19">
        <f t="shared" si="5"/>
        <v>0</v>
      </c>
      <c r="Q147" s="19">
        <f t="shared" si="6"/>
        <v>750</v>
      </c>
      <c r="R147" s="32" t="s">
        <v>190</v>
      </c>
    </row>
    <row r="148" spans="1:18" x14ac:dyDescent="0.3">
      <c r="A148" s="26" t="s">
        <v>174</v>
      </c>
      <c r="B148" s="27">
        <v>8</v>
      </c>
      <c r="C148" s="27">
        <v>1</v>
      </c>
      <c r="D148" s="25" t="s">
        <v>29</v>
      </c>
      <c r="E148" s="17" cm="1">
        <f t="array" ref="E148">_xlfn.IFS(D148="K",B148*50,D148="F",B148*25,ISBLANK(D148),0)</f>
        <v>400</v>
      </c>
      <c r="F148" s="29"/>
      <c r="G148" s="29"/>
      <c r="H148" s="29"/>
      <c r="I148" s="29"/>
      <c r="J148" s="29">
        <v>1</v>
      </c>
      <c r="K148" s="29"/>
      <c r="L148" s="29"/>
      <c r="M148" s="29"/>
      <c r="N148" s="29"/>
      <c r="O148" s="29">
        <v>1</v>
      </c>
      <c r="P148" s="19">
        <f t="shared" si="5"/>
        <v>0</v>
      </c>
      <c r="Q148" s="19">
        <f t="shared" si="6"/>
        <v>0</v>
      </c>
      <c r="R148" s="32" t="s">
        <v>190</v>
      </c>
    </row>
    <row r="149" spans="1:18" x14ac:dyDescent="0.3">
      <c r="A149" s="26" t="s">
        <v>175</v>
      </c>
      <c r="B149" s="27">
        <v>19</v>
      </c>
      <c r="C149" s="27">
        <v>2</v>
      </c>
      <c r="D149" s="25" t="s">
        <v>29</v>
      </c>
      <c r="E149" s="17" cm="1">
        <f t="array" ref="E149">_xlfn.IFS(D149="K",B149*50,D149="F",B149*25,ISBLANK(D149),0)</f>
        <v>950</v>
      </c>
      <c r="F149" s="29">
        <v>1</v>
      </c>
      <c r="G149" s="29">
        <v>1</v>
      </c>
      <c r="H149" s="29"/>
      <c r="I149" s="29"/>
      <c r="J149" s="29"/>
      <c r="K149" s="29"/>
      <c r="L149" s="29"/>
      <c r="M149" s="29"/>
      <c r="N149" s="29"/>
      <c r="O149" s="29"/>
      <c r="P149" s="19">
        <f t="shared" si="5"/>
        <v>0</v>
      </c>
      <c r="Q149" s="19">
        <f t="shared" si="6"/>
        <v>0</v>
      </c>
      <c r="R149" s="32" t="s">
        <v>190</v>
      </c>
    </row>
    <row r="150" spans="1:18" ht="15" thickBot="1" x14ac:dyDescent="0.35">
      <c r="A150" s="26" t="s">
        <v>176</v>
      </c>
      <c r="B150" s="27">
        <v>24</v>
      </c>
      <c r="C150" s="27">
        <v>2</v>
      </c>
      <c r="D150" s="25" t="s">
        <v>44</v>
      </c>
      <c r="E150" s="17" cm="1">
        <f t="array" ref="E150">_xlfn.IFS(D150="K",B150*50,D150="F",B150*25,ISBLANK(D150),0)</f>
        <v>600</v>
      </c>
      <c r="F150" s="29"/>
      <c r="G150" s="29"/>
      <c r="H150" s="29"/>
      <c r="I150" s="29"/>
      <c r="J150" s="29"/>
      <c r="K150" s="29"/>
      <c r="L150" s="29"/>
      <c r="M150" s="29"/>
      <c r="N150" s="29"/>
      <c r="O150" s="29"/>
      <c r="P150" s="19">
        <f t="shared" si="5"/>
        <v>0</v>
      </c>
      <c r="Q150" s="19">
        <f t="shared" si="6"/>
        <v>600</v>
      </c>
      <c r="R150" s="32" t="s">
        <v>190</v>
      </c>
    </row>
    <row r="151" spans="1:18" ht="15" thickBot="1" x14ac:dyDescent="0.35">
      <c r="A151" s="5" t="s">
        <v>14</v>
      </c>
      <c r="B151" s="6">
        <f>SUM(B2:B150)</f>
        <v>2874</v>
      </c>
      <c r="C151" s="6">
        <f>SUM(C2:C150)</f>
        <v>266</v>
      </c>
      <c r="D151" s="7"/>
      <c r="E151" s="16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21">
        <f>SUM(P2:P150)</f>
        <v>4327</v>
      </c>
      <c r="Q151" s="21">
        <f>SUM(Q2:Q150)</f>
        <v>35075</v>
      </c>
      <c r="R151" s="33" t="s">
        <v>15</v>
      </c>
    </row>
    <row r="152" spans="1:18" ht="15" thickBot="1" x14ac:dyDescent="0.35"/>
    <row r="153" spans="1:18" x14ac:dyDescent="0.3">
      <c r="A153" s="47" t="s">
        <v>16</v>
      </c>
      <c r="B153" s="48"/>
      <c r="C153" s="1">
        <f>COUNTIF(C1:C150,"=1")</f>
        <v>65</v>
      </c>
    </row>
    <row r="154" spans="1:18" x14ac:dyDescent="0.3">
      <c r="A154" s="41" t="s">
        <v>17</v>
      </c>
      <c r="B154" s="42"/>
      <c r="C154" s="2">
        <f>COUNTIF(C1:C150,"=2")</f>
        <v>55</v>
      </c>
    </row>
    <row r="155" spans="1:18" x14ac:dyDescent="0.3">
      <c r="A155" s="58" t="s">
        <v>18</v>
      </c>
      <c r="B155" s="59"/>
      <c r="C155" s="22">
        <f>COUNTIF(C1:C150,"=3")</f>
        <v>25</v>
      </c>
    </row>
    <row r="156" spans="1:18" ht="15" thickBot="1" x14ac:dyDescent="0.35">
      <c r="A156" s="44" t="s">
        <v>27</v>
      </c>
      <c r="B156" s="45"/>
      <c r="C156" s="3">
        <f>COUNTIF(C1:C150,"=4")</f>
        <v>4</v>
      </c>
    </row>
    <row r="157" spans="1:18" ht="15" thickBot="1" x14ac:dyDescent="0.35">
      <c r="A157" s="56" t="s">
        <v>19</v>
      </c>
      <c r="B157" s="57"/>
      <c r="C157" s="4">
        <f>C153+2*C154+3*C155+4*C156</f>
        <v>266</v>
      </c>
    </row>
    <row r="158" spans="1:18" ht="15" thickBot="1" x14ac:dyDescent="0.35"/>
    <row r="159" spans="1:18" x14ac:dyDescent="0.3">
      <c r="A159" s="47" t="s">
        <v>20</v>
      </c>
      <c r="B159" s="48"/>
      <c r="C159" s="49"/>
      <c r="D159" s="14"/>
      <c r="E159" s="34">
        <v>1800000</v>
      </c>
    </row>
    <row r="160" spans="1:18" x14ac:dyDescent="0.3">
      <c r="A160" s="41" t="s">
        <v>21</v>
      </c>
      <c r="B160" s="42"/>
      <c r="C160" s="43"/>
      <c r="D160" s="14"/>
      <c r="E160" s="35"/>
    </row>
    <row r="161" spans="1:5" ht="15" thickBot="1" x14ac:dyDescent="0.35">
      <c r="A161" s="44" t="s">
        <v>22</v>
      </c>
      <c r="B161" s="45"/>
      <c r="C161" s="46"/>
      <c r="D161" s="14"/>
      <c r="E161" s="36">
        <f>E159-E160</f>
        <v>1800000</v>
      </c>
    </row>
    <row r="162" spans="1:5" ht="15" thickBot="1" x14ac:dyDescent="0.35">
      <c r="A162" s="53"/>
      <c r="B162" s="54"/>
      <c r="C162" s="55"/>
      <c r="D162" s="14"/>
      <c r="E162" s="37"/>
    </row>
    <row r="163" spans="1:5" x14ac:dyDescent="0.3">
      <c r="A163" s="47" t="s">
        <v>16</v>
      </c>
      <c r="B163" s="48"/>
      <c r="C163" s="49"/>
      <c r="D163" s="15"/>
      <c r="E163" s="38">
        <f>E161/C157</f>
        <v>6766.917293233083</v>
      </c>
    </row>
    <row r="164" spans="1:5" x14ac:dyDescent="0.3">
      <c r="A164" s="41" t="s">
        <v>17</v>
      </c>
      <c r="B164" s="42"/>
      <c r="C164" s="43"/>
      <c r="D164" s="15"/>
      <c r="E164" s="39">
        <f>2*E163</f>
        <v>13533.834586466166</v>
      </c>
    </row>
    <row r="165" spans="1:5" x14ac:dyDescent="0.3">
      <c r="A165" s="41" t="s">
        <v>18</v>
      </c>
      <c r="B165" s="42"/>
      <c r="C165" s="43"/>
      <c r="D165" s="15"/>
      <c r="E165" s="39">
        <f>3*E163</f>
        <v>20300.751879699248</v>
      </c>
    </row>
    <row r="166" spans="1:5" ht="15" thickBot="1" x14ac:dyDescent="0.35">
      <c r="A166" s="50" t="s">
        <v>27</v>
      </c>
      <c r="B166" s="51"/>
      <c r="C166" s="52"/>
      <c r="D166" s="15"/>
      <c r="E166" s="40">
        <f>4*E163</f>
        <v>27067.669172932332</v>
      </c>
    </row>
  </sheetData>
  <sheetProtection sheet="1" objects="1" scenarios="1"/>
  <autoFilter ref="A1:R1" xr:uid="{00000000-0001-0000-0000-000000000000}"/>
  <mergeCells count="13">
    <mergeCell ref="A153:B153"/>
    <mergeCell ref="A154:B154"/>
    <mergeCell ref="A156:B156"/>
    <mergeCell ref="A157:B157"/>
    <mergeCell ref="A159:C159"/>
    <mergeCell ref="A155:B155"/>
    <mergeCell ref="A160:C160"/>
    <mergeCell ref="A161:C161"/>
    <mergeCell ref="A163:C163"/>
    <mergeCell ref="A164:C164"/>
    <mergeCell ref="A166:C166"/>
    <mergeCell ref="A162:C162"/>
    <mergeCell ref="A165:C165"/>
  </mergeCells>
  <dataValidations count="1">
    <dataValidation type="list" allowBlank="1" showInputMessage="1" showErrorMessage="1" sqref="D2:D150" xr:uid="{7CF9C4FD-0053-4CF9-A267-E03FD569BD60}">
      <formula1>" ,F,K"</formula1>
    </dataValidation>
  </dataValidation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POK_ČR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Záruba</dc:creator>
  <cp:lastModifiedBy>Schaffer David</cp:lastModifiedBy>
  <dcterms:created xsi:type="dcterms:W3CDTF">2017-09-26T10:42:06Z</dcterms:created>
  <dcterms:modified xsi:type="dcterms:W3CDTF">2025-11-16T11:41:34Z</dcterms:modified>
</cp:coreProperties>
</file>