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ables/table1.xml" ContentType="application/vnd.openxmlformats-officedocument.spreadsheetml.tabl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xl/ctrlProps/ctrlProps2.xml" ContentType="application/vnd.ms-excel.controlproperties+xml"/>
  <Override PartName="/xl/ctrlProps/ctrlProps76.xml" ContentType="application/vnd.ms-excel.controlproperties+xml"/>
  <Override PartName="/xl/ctrlProps/ctrlProps20.xml" ContentType="application/vnd.ms-excel.controlproperties+xml"/>
  <Override PartName="/xl/ctrlProps/ctrlProps3.xml" ContentType="application/vnd.ms-excel.controlproperties+xml"/>
  <Override PartName="/xl/ctrlProps/ctrlProps21.xml" ContentType="application/vnd.ms-excel.controlproperties+xml"/>
  <Override PartName="/xl/ctrlProps/ctrlProps4.xml" ContentType="application/vnd.ms-excel.controlproperties+xml"/>
  <Override PartName="/xl/ctrlProps/ctrlProps22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23.xml" ContentType="application/vnd.ms-excel.controlproperties+xml"/>
  <Override PartName="/xl/ctrlProps/ctrlProps7.xml" ContentType="application/vnd.ms-excel.controlproperties+xml"/>
  <Override PartName="/xl/ctrlProps/ctrlProps24.xml" ContentType="application/vnd.ms-excel.controlproperties+xml"/>
  <Override PartName="/xl/ctrlProps/ctrlProps8.xml" ContentType="application/vnd.ms-excel.controlproperties+xml"/>
  <Override PartName="/xl/ctrlProps/ctrlProps25.xml" ContentType="application/vnd.ms-excel.controlproperties+xml"/>
  <Override PartName="/xl/ctrlProps/ctrlProps9.xml" ContentType="application/vnd.ms-excel.controlproperties+xml"/>
  <Override PartName="/xl/ctrlProps/ctrlProps26.xml" ContentType="application/vnd.ms-excel.controlproperties+xml"/>
  <Override PartName="/xl/ctrlProps/ctrlProps10.xml" ContentType="application/vnd.ms-excel.controlproperties+xml"/>
  <Override PartName="/xl/ctrlProps/ctrlProps11.xml" ContentType="application/vnd.ms-excel.controlproperties+xml"/>
  <Override PartName="/xl/ctrlProps/ctrlProps12.xml" ContentType="application/vnd.ms-excel.controlproperties+xml"/>
  <Override PartName="/xl/ctrlProps/ctrlProps13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16.xml" ContentType="application/vnd.ms-excel.controlproperties+xml"/>
  <Override PartName="/xl/ctrlProps/ctrlProps17.xml" ContentType="application/vnd.ms-excel.controlproperties+xml"/>
  <Override PartName="/xl/ctrlProps/ctrlProps18.xml" ContentType="application/vnd.ms-excel.controlproperties+xml"/>
  <Override PartName="/xl/ctrlProps/ctrlProps19.xml" ContentType="application/vnd.ms-excel.controlproperties+xml"/>
  <Override PartName="/xl/ctrlProps/ctrlProps27.xml" ContentType="application/vnd.ms-excel.controlproperties+xml"/>
  <Override PartName="/xl/ctrlProps/ctrlProps28.xml" ContentType="application/vnd.ms-excel.controlproperties+xml"/>
  <Override PartName="/xl/ctrlProps/ctrlProps29.xml" ContentType="application/vnd.ms-excel.controlproperties+xml"/>
  <Override PartName="/xl/ctrlProps/ctrlProps30.xml" ContentType="application/vnd.ms-excel.controlproperties+xml"/>
  <Override PartName="/xl/ctrlProps/ctrlProps31.xml" ContentType="application/vnd.ms-excel.controlproperties+xml"/>
  <Override PartName="/xl/ctrlProps/ctrlProps32.xml" ContentType="application/vnd.ms-excel.controlproperties+xml"/>
  <Override PartName="/xl/ctrlProps/ctrlProps33.xml" ContentType="application/vnd.ms-excel.controlproperties+xml"/>
  <Override PartName="/xl/ctrlProps/ctrlProps34.xml" ContentType="application/vnd.ms-excel.controlproperties+xml"/>
  <Override PartName="/xl/ctrlProps/ctrlProps35.xml" ContentType="application/vnd.ms-excel.controlproperties+xml"/>
  <Override PartName="/xl/ctrlProps/ctrlProps36.xml" ContentType="application/vnd.ms-excel.controlproperties+xml"/>
  <Override PartName="/xl/ctrlProps/ctrlProps37.xml" ContentType="application/vnd.ms-excel.controlproperties+xml"/>
  <Override PartName="/xl/ctrlProps/ctrlProps38.xml" ContentType="application/vnd.ms-excel.controlproperties+xml"/>
  <Override PartName="/xl/ctrlProps/ctrlProps39.xml" ContentType="application/vnd.ms-excel.controlproperties+xml"/>
  <Override PartName="/xl/ctrlProps/ctrlProps40.xml" ContentType="application/vnd.ms-excel.controlproperties+xml"/>
  <Override PartName="/xl/ctrlProps/ctrlProps41.xml" ContentType="application/vnd.ms-excel.controlproperties+xml"/>
  <Override PartName="/xl/ctrlProps/ctrlProps42.xml" ContentType="application/vnd.ms-excel.controlproperties+xml"/>
  <Override PartName="/xl/ctrlProps/ctrlProps43.xml" ContentType="application/vnd.ms-excel.controlproperties+xml"/>
  <Override PartName="/xl/ctrlProps/ctrlProps44.xml" ContentType="application/vnd.ms-excel.controlproperties+xml"/>
  <Override PartName="/xl/ctrlProps/ctrlProps45.xml" ContentType="application/vnd.ms-excel.controlproperties+xml"/>
  <Override PartName="/xl/ctrlProps/ctrlProps46.xml" ContentType="application/vnd.ms-excel.controlproperties+xml"/>
  <Override PartName="/xl/ctrlProps/ctrlProps47.xml" ContentType="application/vnd.ms-excel.controlproperties+xml"/>
  <Override PartName="/xl/ctrlProps/ctrlProps48.xml" ContentType="application/vnd.ms-excel.controlproperties+xml"/>
  <Override PartName="/xl/ctrlProps/ctrlProps49.xml" ContentType="application/vnd.ms-excel.controlproperties+xml"/>
  <Override PartName="/xl/ctrlProps/ctrlProps50.xml" ContentType="application/vnd.ms-excel.controlproperties+xml"/>
  <Override PartName="/xl/ctrlProps/ctrlProps51.xml" ContentType="application/vnd.ms-excel.controlproperties+xml"/>
  <Override PartName="/xl/ctrlProps/ctrlProps52.xml" ContentType="application/vnd.ms-excel.controlproperties+xml"/>
  <Override PartName="/xl/ctrlProps/ctrlProps53.xml" ContentType="application/vnd.ms-excel.controlproperties+xml"/>
  <Override PartName="/xl/ctrlProps/ctrlProps54.xml" ContentType="application/vnd.ms-excel.controlproperties+xml"/>
  <Override PartName="/xl/ctrlProps/ctrlProps55.xml" ContentType="application/vnd.ms-excel.controlproperties+xml"/>
  <Override PartName="/xl/ctrlProps/ctrlProps56.xml" ContentType="application/vnd.ms-excel.controlproperties+xml"/>
  <Override PartName="/xl/ctrlProps/ctrlProps57.xml" ContentType="application/vnd.ms-excel.controlproperties+xml"/>
  <Override PartName="/xl/ctrlProps/ctrlProps58.xml" ContentType="application/vnd.ms-excel.controlproperties+xml"/>
  <Override PartName="/xl/ctrlProps/ctrlProps59.xml" ContentType="application/vnd.ms-excel.controlproperties+xml"/>
  <Override PartName="/xl/ctrlProps/ctrlProps60.xml" ContentType="application/vnd.ms-excel.controlproperties+xml"/>
  <Override PartName="/xl/ctrlProps/ctrlProps61.xml" ContentType="application/vnd.ms-excel.controlproperties+xml"/>
  <Override PartName="/xl/ctrlProps/ctrlProps62.xml" ContentType="application/vnd.ms-excel.controlproperties+xml"/>
  <Override PartName="/xl/ctrlProps/ctrlProps63.xml" ContentType="application/vnd.ms-excel.controlproperties+xml"/>
  <Override PartName="/xl/ctrlProps/ctrlProps64.xml" ContentType="application/vnd.ms-excel.controlproperties+xml"/>
  <Override PartName="/xl/ctrlProps/ctrlProps65.xml" ContentType="application/vnd.ms-excel.controlproperties+xml"/>
  <Override PartName="/xl/ctrlProps/ctrlProps66.xml" ContentType="application/vnd.ms-excel.controlproperties+xml"/>
  <Override PartName="/xl/ctrlProps/ctrlProps67.xml" ContentType="application/vnd.ms-excel.controlproperties+xml"/>
  <Override PartName="/xl/ctrlProps/ctrlProps68.xml" ContentType="application/vnd.ms-excel.controlproperties+xml"/>
  <Override PartName="/xl/ctrlProps/ctrlProps69.xml" ContentType="application/vnd.ms-excel.controlproperties+xml"/>
  <Override PartName="/xl/ctrlProps/ctrlProps70.xml" ContentType="application/vnd.ms-excel.controlproperties+xml"/>
  <Override PartName="/xl/ctrlProps/ctrlProps71.xml" ContentType="application/vnd.ms-excel.controlproperties+xml"/>
  <Override PartName="/xl/ctrlProps/ctrlProps72.xml" ContentType="application/vnd.ms-excel.controlproperties+xml"/>
  <Override PartName="/xl/ctrlProps/ctrlProps73.xml" ContentType="application/vnd.ms-excel.controlproperties+xml"/>
  <Override PartName="/xl/ctrlProps/ctrlProps74.xml" ContentType="application/vnd.ms-excel.controlproperties+xml"/>
  <Override PartName="/xl/ctrlProps/ctrlProps75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ČR rapid 2025" sheetId="1" state="visible" r:id="rId2"/>
  </sheets>
  <definedNames>
    <definedName function="false" hidden="false" name="typ_depandance_FF" vbProcedure="false">'MČR rapid 2025'!$R$3:$V$3</definedName>
    <definedName function="false" hidden="false" name="typ_Hotelová_část_FF" vbProcedure="false">'MČR rapid 2025'!$R$2:$U$2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<sst xmlns="http://schemas.openxmlformats.org/spreadsheetml/2006/main" count="116" uniqueCount="87">
  <si>
    <t xml:space="preserve">Mistrovství ČR juniorů v rapid šachu (21. - 22. září 2025)</t>
  </si>
  <si>
    <t xml:space="preserve">Č.</t>
  </si>
  <si>
    <t xml:space="preserve">Jméno a příjmení</t>
  </si>
  <si>
    <t xml:space="preserve">Kategorie</t>
  </si>
  <si>
    <t xml:space="preserve">Datum narození</t>
  </si>
  <si>
    <t xml:space="preserve">Číslo OP (15+)</t>
  </si>
  <si>
    <t xml:space="preserve">Adresa</t>
  </si>
  <si>
    <t xml:space="preserve">Preferovaný typ ubytování</t>
  </si>
  <si>
    <t xml:space="preserve">Velikost pokoje</t>
  </si>
  <si>
    <t xml:space="preserve">2 noci</t>
  </si>
  <si>
    <t xml:space="preserve">1 noc</t>
  </si>
  <si>
    <t xml:space="preserve">Oběd navíc</t>
  </si>
  <si>
    <t xml:space="preserve">Vklad</t>
  </si>
  <si>
    <t xml:space="preserve">Odhad ceny</t>
  </si>
  <si>
    <t xml:space="preserve">Poznámka</t>
  </si>
  <si>
    <t xml:space="preserve">hotelová část FF</t>
  </si>
  <si>
    <t xml:space="preserve">dvoulůžkový s příplatkem za volné lůžko</t>
  </si>
  <si>
    <t xml:space="preserve">třílůžkový</t>
  </si>
  <si>
    <t xml:space="preserve">čtyřlůžkový</t>
  </si>
  <si>
    <t xml:space="preserve">pětilůžkový</t>
  </si>
  <si>
    <t xml:space="preserve">Vyberte ze seznamu</t>
  </si>
  <si>
    <t xml:space="preserve">DD.MM.RRRR</t>
  </si>
  <si>
    <t xml:space="preserve">pouze ubytovaní</t>
  </si>
  <si>
    <t xml:space="preserve">podrobnosti v propozicích</t>
  </si>
  <si>
    <t xml:space="preserve">Nejprve vyberte typ ubytování</t>
  </si>
  <si>
    <t xml:space="preserve">Pá, So</t>
  </si>
  <si>
    <t xml:space="preserve">So</t>
  </si>
  <si>
    <t xml:space="preserve">Neděle</t>
  </si>
  <si>
    <t xml:space="preserve">za účast v turnaji</t>
  </si>
  <si>
    <t xml:space="preserve">za ubytování</t>
  </si>
  <si>
    <t xml:space="preserve">depandance FF</t>
  </si>
  <si>
    <t xml:space="preserve">jednolůžkový</t>
  </si>
  <si>
    <t xml:space="preserve">dvoulůžkový</t>
  </si>
  <si>
    <t xml:space="preserve">doprovod</t>
  </si>
  <si>
    <t xml:space="preserve">OPEN</t>
  </si>
  <si>
    <t xml:space="preserve">kontrola &lt;2005</t>
  </si>
  <si>
    <t xml:space="preserve">typ A/B</t>
  </si>
  <si>
    <t xml:space="preserve">velikost</t>
  </si>
  <si>
    <t xml:space="preserve">počet nocí</t>
  </si>
  <si>
    <t xml:space="preserve">cena dosp. A</t>
  </si>
  <si>
    <t xml:space="preserve">cena dop. dítě A</t>
  </si>
  <si>
    <t xml:space="preserve">cena hráč A</t>
  </si>
  <si>
    <t xml:space="preserve">cena dítě A</t>
  </si>
  <si>
    <t xml:space="preserve">cena dosp. B</t>
  </si>
  <si>
    <t xml:space="preserve">cena dítě dop. B</t>
  </si>
  <si>
    <t xml:space="preserve">cena hráč B</t>
  </si>
  <si>
    <t xml:space="preserve">cena dítě B</t>
  </si>
  <si>
    <t xml:space="preserve">příplatek</t>
  </si>
  <si>
    <t xml:space="preserve">&lt;=2020</t>
  </si>
  <si>
    <t xml:space="preserve">50% A</t>
  </si>
  <si>
    <t xml:space="preserve">50% B</t>
  </si>
  <si>
    <t xml:space="preserve">=&lt;2023</t>
  </si>
  <si>
    <t xml:space="preserve">oběd</t>
  </si>
  <si>
    <t xml:space="preserve">1.</t>
  </si>
  <si>
    <t xml:space="preserve">2.</t>
  </si>
  <si>
    <t xml:space="preserve">3.</t>
  </si>
  <si>
    <t xml:space="preserve">4.</t>
  </si>
  <si>
    <t xml:space="preserve">5.</t>
  </si>
  <si>
    <t xml:space="preserve">6.</t>
  </si>
  <si>
    <t xml:space="preserve">7.</t>
  </si>
  <si>
    <t xml:space="preserve">8.</t>
  </si>
  <si>
    <t xml:space="preserve">9.</t>
  </si>
  <si>
    <t xml:space="preserve">10.</t>
  </si>
  <si>
    <t xml:space="preserve">11.</t>
  </si>
  <si>
    <t xml:space="preserve">12.</t>
  </si>
  <si>
    <t xml:space="preserve">13.</t>
  </si>
  <si>
    <t xml:space="preserve">14.</t>
  </si>
  <si>
    <t xml:space="preserve">15.</t>
  </si>
  <si>
    <t xml:space="preserve">16.</t>
  </si>
  <si>
    <t xml:space="preserve">17.</t>
  </si>
  <si>
    <t xml:space="preserve">18.</t>
  </si>
  <si>
    <t xml:space="preserve">19.</t>
  </si>
  <si>
    <t xml:space="preserve">20.</t>
  </si>
  <si>
    <t xml:space="preserve">21.</t>
  </si>
  <si>
    <t xml:space="preserve">22.</t>
  </si>
  <si>
    <t xml:space="preserve">23.</t>
  </si>
  <si>
    <t xml:space="preserve">24.</t>
  </si>
  <si>
    <t xml:space="preserve">25.</t>
  </si>
  <si>
    <t xml:space="preserve">Celkem za vklad</t>
  </si>
  <si>
    <t xml:space="preserve">Celkem za ubytování</t>
  </si>
  <si>
    <t xml:space="preserve">Cena celkem</t>
  </si>
  <si>
    <t xml:space="preserve">Fakturační údaje</t>
  </si>
  <si>
    <t xml:space="preserve">Kontaktní osoba</t>
  </si>
  <si>
    <t xml:space="preserve">Doplňující informace</t>
  </si>
  <si>
    <t xml:space="preserve">Informace pro ubytované</t>
  </si>
  <si>
    <t xml:space="preserve">Ubytování (2 noci) od večeře 20. do oběda 22. září. Oběd navíc objednávají pouze hosté ubytovaní pouze na 1 noc (není již součástí plné penze.)</t>
  </si>
  <si>
    <t xml:space="preserve">Cena za oběd navíc je 290,-Kč.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</si>
</sst>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\ %"/>
    <numFmt numFmtId="166" formatCode="@"/>
    <numFmt numFmtId="167" formatCode="0"/>
    <numFmt numFmtId="168" formatCode="General"/>
    <numFmt numFmtId="169" formatCode="#,##0&quot; Kč&quot;"/>
  </numFmts>
  <fonts count="18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32"/>
      <color rgb="FF0070C0"/>
      <name val="Calibri"/>
      <family val="2"/>
      <charset val="238"/>
    </font>
    <font>
      <b val="true"/>
      <sz val="22"/>
      <color rgb="FF00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b val="true"/>
      <sz val="11"/>
      <color rgb="FFFFFFFF"/>
      <name val="Calibri"/>
      <family val="2"/>
      <charset val="238"/>
    </font>
    <font>
      <sz val="11"/>
      <name val="Calibri"/>
      <family val="2"/>
      <charset val="238"/>
    </font>
    <font>
      <sz val="8"/>
      <color rgb="FF000000"/>
      <name val="Calibri"/>
      <family val="2"/>
      <charset val="238"/>
    </font>
    <font>
      <b val="true"/>
      <sz val="11"/>
      <name val="Calibri"/>
      <family val="2"/>
      <charset val="238"/>
    </font>
    <font>
      <sz val="9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D9D9D9"/>
      <name val="Calibri"/>
      <family val="2"/>
      <charset val="238"/>
    </font>
    <font>
      <b val="true"/>
      <sz val="20"/>
      <color rgb="FF0070C0"/>
      <name val="Calibri"/>
      <family val="2"/>
      <charset val="238"/>
    </font>
    <font>
      <b val="true"/>
      <sz val="18"/>
      <color rgb="FF0070C0"/>
      <name val="Calibri"/>
      <family val="2"/>
      <charset val="238"/>
    </font>
    <font>
      <sz val="14"/>
      <color rgb="FF000000"/>
      <name val="Calibri"/>
      <family val="2"/>
      <charset val="238"/>
    </font>
    <font>
      <u val="single"/>
      <sz val="11"/>
      <color rgb="FF0563C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D9D9D9"/>
        <bgColor rgb="FFC0C0C0"/>
      </patternFill>
    </fill>
    <fill>
      <patternFill patternType="solid">
        <fgColor rgb="FFFFFFFF"/>
        <bgColor rgb="FFFFFFCC"/>
      </patternFill>
    </fill>
  </fills>
  <borders count="34">
    <border diagonalUp="false" diagonalDown="false">
      <left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true" diagonalDown="false">
      <left/>
      <right style="medium"/>
      <top style="medium"/>
      <bottom/>
      <diagonal style="thin"/>
    </border>
    <border diagonalUp="true" diagonalDown="false">
      <left style="medium"/>
      <right style="medium"/>
      <top style="medium"/>
      <bottom/>
      <diagonal style="thin"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true" diagonalDown="false">
      <left/>
      <right/>
      <top style="medium"/>
      <bottom/>
      <diagonal style="thin"/>
    </border>
    <border diagonalUp="false" diagonalDown="false">
      <left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 style="double"/>
      <diagonal/>
    </border>
    <border diagonalUp="false" diagonalDown="false">
      <left style="medium"/>
      <right style="medium"/>
      <top style="medium"/>
      <bottom style="double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double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7" fillId="0" borderId="0" applyFont="true" applyBorder="false" applyAlignment="true" applyProtection="false">
      <alignment horizontal="general" vertical="bottom" textRotation="0" wrapText="false" indent="0" shrinkToFit="false"/>
    </xf>
  </cellStyleXfs>
  <cellXfs count="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0" fillId="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2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2" fillId="4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2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15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8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0" fillId="0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0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3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20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2" fillId="0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2" fillId="0" borderId="1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2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3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0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0" borderId="2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2" fillId="0" borderId="2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2" fillId="0" borderId="2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12" fillId="0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26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0" fillId="0" borderId="2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9" fontId="0" fillId="0" borderId="2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3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3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2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6" xfId="0" applyFont="true" applyBorder="true" applyAlignment="true" applyProtection="true">
      <alignment horizontal="center" vertical="center" textRotation="0" wrapText="false" indent="0" shrinkToFit="false"/>
      <protection locked="fals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dxfs count="6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D9D9D9"/>
        </patternFill>
      </fill>
    </dxf>
    <dxf>
      <fill>
        <patternFill patternType="solid">
          <fgColor rgb="FFFFFFFF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70C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CheckBox" autoLine="false" print="true" fmlaLink="MČR rapid 2025!$J$14" lockText="1" noThreeD="1"/>
</file>

<file path=xl/ctrlProps/ctrlProps11.xml><?xml version="1.0" encoding="utf-8"?>
<formControlPr xmlns="http://schemas.microsoft.com/office/spreadsheetml/2009/9/main" objectType="CheckBox" autoLine="false" print="true" fmlaLink="MČR rapid 2025!$J$16" lockText="1" noThreeD="1"/>
</file>

<file path=xl/ctrlProps/ctrlProps12.xml><?xml version="1.0" encoding="utf-8"?>
<formControlPr xmlns="http://schemas.microsoft.com/office/spreadsheetml/2009/9/main" objectType="CheckBox" autoLine="false" print="true" fmlaLink="MČR rapid 2025!$J$18" lockText="1" noThreeD="1"/>
</file>

<file path=xl/ctrlProps/ctrlProps13.xml><?xml version="1.0" encoding="utf-8"?>
<formControlPr xmlns="http://schemas.microsoft.com/office/spreadsheetml/2009/9/main" objectType="CheckBox" autoLine="false" print="true" fmlaLink="MČR rapid 2025!$J$20" lockText="1" noThreeD="1"/>
</file>

<file path=xl/ctrlProps/ctrlProps14.xml><?xml version="1.0" encoding="utf-8"?>
<formControlPr xmlns="http://schemas.microsoft.com/office/spreadsheetml/2009/9/main" objectType="CheckBox" autoLine="false" print="true" fmlaLink="MČR rapid 2025!$J$22" lockText="1" noThreeD="1"/>
</file>

<file path=xl/ctrlProps/ctrlProps15.xml><?xml version="1.0" encoding="utf-8"?>
<formControlPr xmlns="http://schemas.microsoft.com/office/spreadsheetml/2009/9/main" objectType="CheckBox" autoLine="false" print="true" fmlaLink="MČR rapid 2025!$J$24" lockText="1" noThreeD="1"/>
</file>

<file path=xl/ctrlProps/ctrlProps16.xml><?xml version="1.0" encoding="utf-8"?>
<formControlPr xmlns="http://schemas.microsoft.com/office/spreadsheetml/2009/9/main" objectType="CheckBox" autoLine="false" print="true" fmlaLink="MČR rapid 2025!$J$26" lockText="1" noThreeD="1"/>
</file>

<file path=xl/ctrlProps/ctrlProps17.xml><?xml version="1.0" encoding="utf-8"?>
<formControlPr xmlns="http://schemas.microsoft.com/office/spreadsheetml/2009/9/main" objectType="CheckBox" autoLine="false" print="true" fmlaLink="MČR rapid 2025!$J$28" lockText="1" noThreeD="1"/>
</file>

<file path=xl/ctrlProps/ctrlProps18.xml><?xml version="1.0" encoding="utf-8"?>
<formControlPr xmlns="http://schemas.microsoft.com/office/spreadsheetml/2009/9/main" objectType="CheckBox" autoLine="false" print="true" fmlaLink="MČR rapid 2025!$J$11" lockText="1" noThreeD="1"/>
</file>

<file path=xl/ctrlProps/ctrlProps19.xml><?xml version="1.0" encoding="utf-8"?>
<formControlPr xmlns="http://schemas.microsoft.com/office/spreadsheetml/2009/9/main" objectType="CheckBox" autoLine="false" print="true" fmlaLink="MČR rapid 2025!$J$13" lockText="1" noThreeD="1"/>
</file>

<file path=xl/ctrlProps/ctrlProps2.xml><?xml version="1.0" encoding="utf-8"?>
<formControlPr xmlns="http://schemas.microsoft.com/office/spreadsheetml/2009/9/main" objectType="CheckBox" autoLine="false" print="true" fmlaLink="MČR rapid 2025!$J$4" lockText="1" noThreeD="1"/>
</file>

<file path=xl/ctrlProps/ctrlProps20.xml><?xml version="1.0" encoding="utf-8"?>
<formControlPr xmlns="http://schemas.microsoft.com/office/spreadsheetml/2009/9/main" objectType="CheckBox" autoLine="false" print="true" fmlaLink="MČR rapid 2025!$J$15" lockText="1" noThreeD="1"/>
</file>

<file path=xl/ctrlProps/ctrlProps21.xml><?xml version="1.0" encoding="utf-8"?>
<formControlPr xmlns="http://schemas.microsoft.com/office/spreadsheetml/2009/9/main" objectType="CheckBox" autoLine="false" print="true" fmlaLink="MČR rapid 2025!$J$17" lockText="1" noThreeD="1"/>
</file>

<file path=xl/ctrlProps/ctrlProps22.xml><?xml version="1.0" encoding="utf-8"?>
<formControlPr xmlns="http://schemas.microsoft.com/office/spreadsheetml/2009/9/main" objectType="CheckBox" autoLine="false" print="true" fmlaLink="MČR rapid 2025!$J$19" lockText="1" noThreeD="1"/>
</file>

<file path=xl/ctrlProps/ctrlProps23.xml><?xml version="1.0" encoding="utf-8"?>
<formControlPr xmlns="http://schemas.microsoft.com/office/spreadsheetml/2009/9/main" objectType="CheckBox" autoLine="false" print="true" fmlaLink="MČR rapid 2025!$J$21" lockText="1" noThreeD="1"/>
</file>

<file path=xl/ctrlProps/ctrlProps24.xml><?xml version="1.0" encoding="utf-8"?>
<formControlPr xmlns="http://schemas.microsoft.com/office/spreadsheetml/2009/9/main" objectType="CheckBox" autoLine="false" print="true" fmlaLink="MČR rapid 2025!$J$23" lockText="1" noThreeD="1"/>
</file>

<file path=xl/ctrlProps/ctrlProps25.xml><?xml version="1.0" encoding="utf-8"?>
<formControlPr xmlns="http://schemas.microsoft.com/office/spreadsheetml/2009/9/main" objectType="CheckBox" autoLine="false" print="true" fmlaLink="MČR rapid 2025!$J$25" lockText="1" noThreeD="1"/>
</file>

<file path=xl/ctrlProps/ctrlProps26.xml><?xml version="1.0" encoding="utf-8"?>
<formControlPr xmlns="http://schemas.microsoft.com/office/spreadsheetml/2009/9/main" objectType="CheckBox" autoLine="false" print="true" fmlaLink="MČR rapid 2025!$J$27" lockText="1" noThreeD="1"/>
</file>

<file path=xl/ctrlProps/ctrlProps27.xml><?xml version="1.0" encoding="utf-8"?>
<formControlPr xmlns="http://schemas.microsoft.com/office/spreadsheetml/2009/9/main" objectType="CheckBox" autoLine="false" print="true" fmlaLink="MČR rapid 2025!$I$4" lockText="1" noThreeD="1"/>
</file>

<file path=xl/ctrlProps/ctrlProps28.xml><?xml version="1.0" encoding="utf-8"?>
<formControlPr xmlns="http://schemas.microsoft.com/office/spreadsheetml/2009/9/main" objectType="CheckBox" autoLine="false" print="true" fmlaLink="MČR rapid 2025!$I$6" lockText="1" noThreeD="1"/>
</file>

<file path=xl/ctrlProps/ctrlProps29.xml><?xml version="1.0" encoding="utf-8"?>
<formControlPr xmlns="http://schemas.microsoft.com/office/spreadsheetml/2009/9/main" objectType="CheckBox" autoLine="false" print="true" fmlaLink="MČR rapid 2025!$I$8" lockText="1" noThreeD="1"/>
</file>

<file path=xl/ctrlProps/ctrlProps3.xml><?xml version="1.0" encoding="utf-8"?>
<formControlPr xmlns="http://schemas.microsoft.com/office/spreadsheetml/2009/9/main" objectType="CheckBox" autoLine="false" print="true" fmlaLink="MČR rapid 2025!$J$6" lockText="1" noThreeD="1"/>
</file>

<file path=xl/ctrlProps/ctrlProps30.xml><?xml version="1.0" encoding="utf-8"?>
<formControlPr xmlns="http://schemas.microsoft.com/office/spreadsheetml/2009/9/main" objectType="CheckBox" autoLine="false" print="true" fmlaLink="MČR rapid 2025!$I$5" lockText="1" noThreeD="1"/>
</file>

<file path=xl/ctrlProps/ctrlProps31.xml><?xml version="1.0" encoding="utf-8"?>
<formControlPr xmlns="http://schemas.microsoft.com/office/spreadsheetml/2009/9/main" objectType="CheckBox" autoLine="false" print="true" fmlaLink="MČR rapid 2025!$I$7" lockText="1" noThreeD="1"/>
</file>

<file path=xl/ctrlProps/ctrlProps32.xml><?xml version="1.0" encoding="utf-8"?>
<formControlPr xmlns="http://schemas.microsoft.com/office/spreadsheetml/2009/9/main" objectType="CheckBox" autoLine="false" print="true" fmlaLink="MČR rapid 2025!$I$9" lockText="1" noThreeD="1"/>
</file>

<file path=xl/ctrlProps/ctrlProps33.xml><?xml version="1.0" encoding="utf-8"?>
<formControlPr xmlns="http://schemas.microsoft.com/office/spreadsheetml/2009/9/main" objectType="CheckBox" autoLine="false" print="true" fmlaLink="MČR rapid 2025!$I$10" lockText="1" noThreeD="1"/>
</file>

<file path=xl/ctrlProps/ctrlProps34.xml><?xml version="1.0" encoding="utf-8"?>
<formControlPr xmlns="http://schemas.microsoft.com/office/spreadsheetml/2009/9/main" objectType="CheckBox" autoLine="false" print="true" fmlaLink="MČR rapid 2025!$I$12" lockText="1" noThreeD="1"/>
</file>

<file path=xl/ctrlProps/ctrlProps35.xml><?xml version="1.0" encoding="utf-8"?>
<formControlPr xmlns="http://schemas.microsoft.com/office/spreadsheetml/2009/9/main" objectType="CheckBox" autoLine="false" print="true" fmlaLink="MČR rapid 2025!$I$14" lockText="1" noThreeD="1"/>
</file>

<file path=xl/ctrlProps/ctrlProps36.xml><?xml version="1.0" encoding="utf-8"?>
<formControlPr xmlns="http://schemas.microsoft.com/office/spreadsheetml/2009/9/main" objectType="CheckBox" autoLine="false" print="true" fmlaLink="MČR rapid 2025!$I$16" lockText="1" noThreeD="1"/>
</file>

<file path=xl/ctrlProps/ctrlProps37.xml><?xml version="1.0" encoding="utf-8"?>
<formControlPr xmlns="http://schemas.microsoft.com/office/spreadsheetml/2009/9/main" objectType="CheckBox" autoLine="false" print="true" fmlaLink="MČR rapid 2025!$I$18" lockText="1" noThreeD="1"/>
</file>

<file path=xl/ctrlProps/ctrlProps38.xml><?xml version="1.0" encoding="utf-8"?>
<formControlPr xmlns="http://schemas.microsoft.com/office/spreadsheetml/2009/9/main" objectType="CheckBox" autoLine="false" print="true" fmlaLink="MČR rapid 2025!$I$20" lockText="1" noThreeD="1"/>
</file>

<file path=xl/ctrlProps/ctrlProps39.xml><?xml version="1.0" encoding="utf-8"?>
<formControlPr xmlns="http://schemas.microsoft.com/office/spreadsheetml/2009/9/main" objectType="CheckBox" autoLine="false" print="true" fmlaLink="MČR rapid 2025!$I$22" lockText="1" noThreeD="1"/>
</file>

<file path=xl/ctrlProps/ctrlProps4.xml><?xml version="1.0" encoding="utf-8"?>
<formControlPr xmlns="http://schemas.microsoft.com/office/spreadsheetml/2009/9/main" objectType="CheckBox" autoLine="false" print="true" fmlaLink="MČR rapid 2025!$J$8" lockText="1" noThreeD="1"/>
</file>

<file path=xl/ctrlProps/ctrlProps40.xml><?xml version="1.0" encoding="utf-8"?>
<formControlPr xmlns="http://schemas.microsoft.com/office/spreadsheetml/2009/9/main" objectType="CheckBox" autoLine="false" print="true" fmlaLink="MČR rapid 2025!$I$24" lockText="1" noThreeD="1"/>
</file>

<file path=xl/ctrlProps/ctrlProps41.xml><?xml version="1.0" encoding="utf-8"?>
<formControlPr xmlns="http://schemas.microsoft.com/office/spreadsheetml/2009/9/main" objectType="CheckBox" autoLine="false" print="true" fmlaLink="MČR rapid 2025!$I$26" lockText="1" noThreeD="1"/>
</file>

<file path=xl/ctrlProps/ctrlProps42.xml><?xml version="1.0" encoding="utf-8"?>
<formControlPr xmlns="http://schemas.microsoft.com/office/spreadsheetml/2009/9/main" objectType="CheckBox" autoLine="false" print="true" fmlaLink="MČR rapid 2025!$I$28" lockText="1" noThreeD="1"/>
</file>

<file path=xl/ctrlProps/ctrlProps43.xml><?xml version="1.0" encoding="utf-8"?>
<formControlPr xmlns="http://schemas.microsoft.com/office/spreadsheetml/2009/9/main" objectType="CheckBox" autoLine="false" print="true" fmlaLink="MČR rapid 2025!$I$11" lockText="1" noThreeD="1"/>
</file>

<file path=xl/ctrlProps/ctrlProps44.xml><?xml version="1.0" encoding="utf-8"?>
<formControlPr xmlns="http://schemas.microsoft.com/office/spreadsheetml/2009/9/main" objectType="CheckBox" autoLine="false" print="true" fmlaLink="MČR rapid 2025!$I$13" lockText="1" noThreeD="1"/>
</file>

<file path=xl/ctrlProps/ctrlProps45.xml><?xml version="1.0" encoding="utf-8"?>
<formControlPr xmlns="http://schemas.microsoft.com/office/spreadsheetml/2009/9/main" objectType="CheckBox" autoLine="false" print="true" fmlaLink="MČR rapid 2025!$I$15" lockText="1" noThreeD="1"/>
</file>

<file path=xl/ctrlProps/ctrlProps46.xml><?xml version="1.0" encoding="utf-8"?>
<formControlPr xmlns="http://schemas.microsoft.com/office/spreadsheetml/2009/9/main" objectType="CheckBox" autoLine="false" print="true" fmlaLink="MČR rapid 2025!$I$17" lockText="1" noThreeD="1"/>
</file>

<file path=xl/ctrlProps/ctrlProps47.xml><?xml version="1.0" encoding="utf-8"?>
<formControlPr xmlns="http://schemas.microsoft.com/office/spreadsheetml/2009/9/main" objectType="CheckBox" autoLine="false" print="true" fmlaLink="MČR rapid 2025!$I$19" lockText="1" noThreeD="1"/>
</file>

<file path=xl/ctrlProps/ctrlProps48.xml><?xml version="1.0" encoding="utf-8"?>
<formControlPr xmlns="http://schemas.microsoft.com/office/spreadsheetml/2009/9/main" objectType="CheckBox" autoLine="false" print="true" fmlaLink="MČR rapid 2025!$I$21" lockText="1" noThreeD="1"/>
</file>

<file path=xl/ctrlProps/ctrlProps49.xml><?xml version="1.0" encoding="utf-8"?>
<formControlPr xmlns="http://schemas.microsoft.com/office/spreadsheetml/2009/9/main" objectType="CheckBox" autoLine="false" print="true" fmlaLink="MČR rapid 2025!$I$23" lockText="1" noThreeD="1"/>
</file>

<file path=xl/ctrlProps/ctrlProps5.xml><?xml version="1.0" encoding="utf-8"?>
<formControlPr xmlns="http://schemas.microsoft.com/office/spreadsheetml/2009/9/main" objectType="CheckBox" autoLine="false" print="true" fmlaLink="MČR rapid 2025!$J$5" lockText="1" noThreeD="1"/>
</file>

<file path=xl/ctrlProps/ctrlProps50.xml><?xml version="1.0" encoding="utf-8"?>
<formControlPr xmlns="http://schemas.microsoft.com/office/spreadsheetml/2009/9/main" objectType="CheckBox" autoLine="false" print="true" fmlaLink="MČR rapid 2025!$I$25" lockText="1" noThreeD="1"/>
</file>

<file path=xl/ctrlProps/ctrlProps51.xml><?xml version="1.0" encoding="utf-8"?>
<formControlPr xmlns="http://schemas.microsoft.com/office/spreadsheetml/2009/9/main" objectType="CheckBox" autoLine="false" print="true" fmlaLink="MČR rapid 2025!$I$27" lockText="1" noThreeD="1"/>
</file>

<file path=xl/ctrlProps/ctrlProps52.xml><?xml version="1.0" encoding="utf-8"?>
<formControlPr xmlns="http://schemas.microsoft.com/office/spreadsheetml/2009/9/main" objectType="CheckBox" autoLine="false" print="true" fmlaLink="MČR rapid 2025!$K$4" lockText="1" noThreeD="1"/>
</file>

<file path=xl/ctrlProps/ctrlProps53.xml><?xml version="1.0" encoding="utf-8"?>
<formControlPr xmlns="http://schemas.microsoft.com/office/spreadsheetml/2009/9/main" objectType="CheckBox" autoLine="false" print="true" fmlaLink="MČR rapid 2025!$K$6" lockText="1" noThreeD="1"/>
</file>

<file path=xl/ctrlProps/ctrlProps54.xml><?xml version="1.0" encoding="utf-8"?>
<formControlPr xmlns="http://schemas.microsoft.com/office/spreadsheetml/2009/9/main" objectType="CheckBox" autoLine="false" print="true" fmlaLink="MČR rapid 2025!$K$8" lockText="1" noThreeD="1"/>
</file>

<file path=xl/ctrlProps/ctrlProps55.xml><?xml version="1.0" encoding="utf-8"?>
<formControlPr xmlns="http://schemas.microsoft.com/office/spreadsheetml/2009/9/main" objectType="CheckBox" autoLine="false" print="true" fmlaLink="MČR rapid 2025!$K$5" lockText="1" noThreeD="1"/>
</file>

<file path=xl/ctrlProps/ctrlProps56.xml><?xml version="1.0" encoding="utf-8"?>
<formControlPr xmlns="http://schemas.microsoft.com/office/spreadsheetml/2009/9/main" objectType="CheckBox" autoLine="false" print="true" fmlaLink="MČR rapid 2025!$K$7" lockText="1" noThreeD="1"/>
</file>

<file path=xl/ctrlProps/ctrlProps57.xml><?xml version="1.0" encoding="utf-8"?>
<formControlPr xmlns="http://schemas.microsoft.com/office/spreadsheetml/2009/9/main" objectType="CheckBox" autoLine="false" print="true" fmlaLink="MČR rapid 2025!$K$9" lockText="1" noThreeD="1"/>
</file>

<file path=xl/ctrlProps/ctrlProps58.xml><?xml version="1.0" encoding="utf-8"?>
<formControlPr xmlns="http://schemas.microsoft.com/office/spreadsheetml/2009/9/main" objectType="CheckBox" autoLine="false" print="true" fmlaLink="MČR rapid 2025!$K$10" lockText="1" noThreeD="1"/>
</file>

<file path=xl/ctrlProps/ctrlProps59.xml><?xml version="1.0" encoding="utf-8"?>
<formControlPr xmlns="http://schemas.microsoft.com/office/spreadsheetml/2009/9/main" objectType="CheckBox" autoLine="false" print="true" fmlaLink="MČR rapid 2025!$K$12" lockText="1" noThreeD="1"/>
</file>

<file path=xl/ctrlProps/ctrlProps6.xml><?xml version="1.0" encoding="utf-8"?>
<formControlPr xmlns="http://schemas.microsoft.com/office/spreadsheetml/2009/9/main" objectType="CheckBox" autoLine="false" print="true" fmlaLink="MČR rapid 2025!$J$7" lockText="1" noThreeD="1"/>
</file>

<file path=xl/ctrlProps/ctrlProps60.xml><?xml version="1.0" encoding="utf-8"?>
<formControlPr xmlns="http://schemas.microsoft.com/office/spreadsheetml/2009/9/main" objectType="CheckBox" autoLine="false" print="true" fmlaLink="MČR rapid 2025!$K$14" lockText="1" noThreeD="1"/>
</file>

<file path=xl/ctrlProps/ctrlProps61.xml><?xml version="1.0" encoding="utf-8"?>
<formControlPr xmlns="http://schemas.microsoft.com/office/spreadsheetml/2009/9/main" objectType="CheckBox" autoLine="false" print="true" fmlaLink="MČR rapid 2025!$K$16" lockText="1" noThreeD="1"/>
</file>

<file path=xl/ctrlProps/ctrlProps62.xml><?xml version="1.0" encoding="utf-8"?>
<formControlPr xmlns="http://schemas.microsoft.com/office/spreadsheetml/2009/9/main" objectType="CheckBox" autoLine="false" print="true" fmlaLink="MČR rapid 2025!$K$18" lockText="1" noThreeD="1"/>
</file>

<file path=xl/ctrlProps/ctrlProps63.xml><?xml version="1.0" encoding="utf-8"?>
<formControlPr xmlns="http://schemas.microsoft.com/office/spreadsheetml/2009/9/main" objectType="CheckBox" autoLine="false" print="true" fmlaLink="MČR rapid 2025!$K$20" lockText="1" noThreeD="1"/>
</file>

<file path=xl/ctrlProps/ctrlProps64.xml><?xml version="1.0" encoding="utf-8"?>
<formControlPr xmlns="http://schemas.microsoft.com/office/spreadsheetml/2009/9/main" objectType="CheckBox" autoLine="false" print="true" fmlaLink="MČR rapid 2025!$K$22" lockText="1" noThreeD="1"/>
</file>

<file path=xl/ctrlProps/ctrlProps65.xml><?xml version="1.0" encoding="utf-8"?>
<formControlPr xmlns="http://schemas.microsoft.com/office/spreadsheetml/2009/9/main" objectType="CheckBox" autoLine="false" print="true" fmlaLink="MČR rapid 2025!$K$24" lockText="1" noThreeD="1"/>
</file>

<file path=xl/ctrlProps/ctrlProps66.xml><?xml version="1.0" encoding="utf-8"?>
<formControlPr xmlns="http://schemas.microsoft.com/office/spreadsheetml/2009/9/main" objectType="CheckBox" autoLine="false" print="true" fmlaLink="MČR rapid 2025!$K$26" lockText="1" noThreeD="1"/>
</file>

<file path=xl/ctrlProps/ctrlProps67.xml><?xml version="1.0" encoding="utf-8"?>
<formControlPr xmlns="http://schemas.microsoft.com/office/spreadsheetml/2009/9/main" objectType="CheckBox" autoLine="false" print="true" fmlaLink="MČR rapid 2025!$K$28" lockText="1" noThreeD="1"/>
</file>

<file path=xl/ctrlProps/ctrlProps68.xml><?xml version="1.0" encoding="utf-8"?>
<formControlPr xmlns="http://schemas.microsoft.com/office/spreadsheetml/2009/9/main" objectType="CheckBox" autoLine="false" print="true" fmlaLink="MČR rapid 2025!$K$11" lockText="1" noThreeD="1"/>
</file>

<file path=xl/ctrlProps/ctrlProps69.xml><?xml version="1.0" encoding="utf-8"?>
<formControlPr xmlns="http://schemas.microsoft.com/office/spreadsheetml/2009/9/main" objectType="CheckBox" autoLine="false" print="true" fmlaLink="MČR rapid 2025!$K$13" lockText="1" noThreeD="1"/>
</file>

<file path=xl/ctrlProps/ctrlProps7.xml><?xml version="1.0" encoding="utf-8"?>
<formControlPr xmlns="http://schemas.microsoft.com/office/spreadsheetml/2009/9/main" objectType="CheckBox" autoLine="false" print="true" fmlaLink="MČR rapid 2025!$J$9" lockText="1" noThreeD="1"/>
</file>

<file path=xl/ctrlProps/ctrlProps70.xml><?xml version="1.0" encoding="utf-8"?>
<formControlPr xmlns="http://schemas.microsoft.com/office/spreadsheetml/2009/9/main" objectType="CheckBox" autoLine="false" print="true" fmlaLink="MČR rapid 2025!$K$15" lockText="1" noThreeD="1"/>
</file>

<file path=xl/ctrlProps/ctrlProps71.xml><?xml version="1.0" encoding="utf-8"?>
<formControlPr xmlns="http://schemas.microsoft.com/office/spreadsheetml/2009/9/main" objectType="CheckBox" autoLine="false" print="true" fmlaLink="MČR rapid 2025!$K$17" lockText="1" noThreeD="1"/>
</file>

<file path=xl/ctrlProps/ctrlProps72.xml><?xml version="1.0" encoding="utf-8"?>
<formControlPr xmlns="http://schemas.microsoft.com/office/spreadsheetml/2009/9/main" objectType="CheckBox" autoLine="false" print="true" fmlaLink="MČR rapid 2025!$K$19" lockText="1" noThreeD="1"/>
</file>

<file path=xl/ctrlProps/ctrlProps73.xml><?xml version="1.0" encoding="utf-8"?>
<formControlPr xmlns="http://schemas.microsoft.com/office/spreadsheetml/2009/9/main" objectType="CheckBox" autoLine="false" print="true" fmlaLink="MČR rapid 2025!$K$21" lockText="1" noThreeD="1"/>
</file>

<file path=xl/ctrlProps/ctrlProps74.xml><?xml version="1.0" encoding="utf-8"?>
<formControlPr xmlns="http://schemas.microsoft.com/office/spreadsheetml/2009/9/main" objectType="CheckBox" autoLine="false" print="true" fmlaLink="MČR rapid 2025!$K$23" lockText="1" noThreeD="1"/>
</file>

<file path=xl/ctrlProps/ctrlProps75.xml><?xml version="1.0" encoding="utf-8"?>
<formControlPr xmlns="http://schemas.microsoft.com/office/spreadsheetml/2009/9/main" objectType="CheckBox" autoLine="false" print="true" fmlaLink="MČR rapid 2025!$K$25" lockText="1" noThreeD="1"/>
</file>

<file path=xl/ctrlProps/ctrlProps76.xml><?xml version="1.0" encoding="utf-8"?>
<formControlPr xmlns="http://schemas.microsoft.com/office/spreadsheetml/2009/9/main" objectType="CheckBox" autoLine="false" print="true" fmlaLink="MČR rapid 2025!$K$27" lockText="1" noThreeD="1"/>
</file>

<file path=xl/ctrlProps/ctrlProps8.xml><?xml version="1.0" encoding="utf-8"?>
<formControlPr xmlns="http://schemas.microsoft.com/office/spreadsheetml/2009/9/main" objectType="CheckBox" autoLine="false" print="true" fmlaLink="MČR rapid 2025!$J$10" lockText="1" noThreeD="1"/>
</file>

<file path=xl/ctrlProps/ctrlProps9.xml><?xml version="1.0" encoding="utf-8"?>
<formControlPr xmlns="http://schemas.microsoft.com/office/spreadsheetml/2009/9/main" objectType="CheckBox" autoLine="false" print="true" fmlaLink="MČR rapid 2025!$J$12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3</xdr:row>
          <xdr:rowOff>66240</xdr:rowOff>
        </xdr:from>
        <xdr:to>
          <xdr:col>10</xdr:col>
          <xdr:colOff>69840</xdr:colOff>
          <xdr:row>4</xdr:row>
          <xdr:rowOff>9360</xdr:rowOff>
        </xdr:to>
        <xdr:sp>
          <xdr:nvSpPr>
            <xdr:cNvPr id="1001" name="Check Box 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5</xdr:row>
          <xdr:rowOff>75960</xdr:rowOff>
        </xdr:from>
        <xdr:to>
          <xdr:col>10</xdr:col>
          <xdr:colOff>69840</xdr:colOff>
          <xdr:row>6</xdr:row>
          <xdr:rowOff>19080</xdr:rowOff>
        </xdr:to>
        <xdr:sp>
          <xdr:nvSpPr>
            <xdr:cNvPr id="1002" name="Check Box 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7</xdr:row>
          <xdr:rowOff>76320</xdr:rowOff>
        </xdr:from>
        <xdr:to>
          <xdr:col>10</xdr:col>
          <xdr:colOff>69840</xdr:colOff>
          <xdr:row>8</xdr:row>
          <xdr:rowOff>19080</xdr:rowOff>
        </xdr:to>
        <xdr:sp>
          <xdr:nvSpPr>
            <xdr:cNvPr id="1003" name="Check Box 1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4</xdr:row>
          <xdr:rowOff>76320</xdr:rowOff>
        </xdr:from>
        <xdr:to>
          <xdr:col>10</xdr:col>
          <xdr:colOff>69840</xdr:colOff>
          <xdr:row>5</xdr:row>
          <xdr:rowOff>19080</xdr:rowOff>
        </xdr:to>
        <xdr:sp>
          <xdr:nvSpPr>
            <xdr:cNvPr id="1004" name="Check Box 1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6</xdr:row>
          <xdr:rowOff>75960</xdr:rowOff>
        </xdr:from>
        <xdr:to>
          <xdr:col>10</xdr:col>
          <xdr:colOff>69840</xdr:colOff>
          <xdr:row>7</xdr:row>
          <xdr:rowOff>19080</xdr:rowOff>
        </xdr:to>
        <xdr:sp>
          <xdr:nvSpPr>
            <xdr:cNvPr id="1005" name="Check Box 1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8</xdr:row>
          <xdr:rowOff>75960</xdr:rowOff>
        </xdr:from>
        <xdr:to>
          <xdr:col>10</xdr:col>
          <xdr:colOff>69840</xdr:colOff>
          <xdr:row>9</xdr:row>
          <xdr:rowOff>19080</xdr:rowOff>
        </xdr:to>
        <xdr:sp>
          <xdr:nvSpPr>
            <xdr:cNvPr id="1006" name="Check Box 1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9</xdr:row>
          <xdr:rowOff>75960</xdr:rowOff>
        </xdr:from>
        <xdr:to>
          <xdr:col>10</xdr:col>
          <xdr:colOff>69840</xdr:colOff>
          <xdr:row>10</xdr:row>
          <xdr:rowOff>19080</xdr:rowOff>
        </xdr:to>
        <xdr:sp>
          <xdr:nvSpPr>
            <xdr:cNvPr id="1007" name="Check Box 1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11</xdr:row>
          <xdr:rowOff>66960</xdr:rowOff>
        </xdr:from>
        <xdr:to>
          <xdr:col>10</xdr:col>
          <xdr:colOff>69840</xdr:colOff>
          <xdr:row>12</xdr:row>
          <xdr:rowOff>9720</xdr:rowOff>
        </xdr:to>
        <xdr:sp>
          <xdr:nvSpPr>
            <xdr:cNvPr id="1008" name="Check Box 1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13</xdr:row>
          <xdr:rowOff>66600</xdr:rowOff>
        </xdr:from>
        <xdr:to>
          <xdr:col>10</xdr:col>
          <xdr:colOff>69840</xdr:colOff>
          <xdr:row>14</xdr:row>
          <xdr:rowOff>9720</xdr:rowOff>
        </xdr:to>
        <xdr:sp>
          <xdr:nvSpPr>
            <xdr:cNvPr id="1009" name="Check Box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15</xdr:row>
          <xdr:rowOff>66600</xdr:rowOff>
        </xdr:from>
        <xdr:to>
          <xdr:col>10</xdr:col>
          <xdr:colOff>69840</xdr:colOff>
          <xdr:row>16</xdr:row>
          <xdr:rowOff>9720</xdr:rowOff>
        </xdr:to>
        <xdr:sp>
          <xdr:nvSpPr>
            <xdr:cNvPr id="1010" name="Check Box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17</xdr:row>
          <xdr:rowOff>66600</xdr:rowOff>
        </xdr:from>
        <xdr:to>
          <xdr:col>10</xdr:col>
          <xdr:colOff>69840</xdr:colOff>
          <xdr:row>18</xdr:row>
          <xdr:rowOff>9720</xdr:rowOff>
        </xdr:to>
        <xdr:sp>
          <xdr:nvSpPr>
            <xdr:cNvPr id="1011" name="Check Box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19</xdr:row>
          <xdr:rowOff>66600</xdr:rowOff>
        </xdr:from>
        <xdr:to>
          <xdr:col>10</xdr:col>
          <xdr:colOff>69840</xdr:colOff>
          <xdr:row>20</xdr:row>
          <xdr:rowOff>9720</xdr:rowOff>
        </xdr:to>
        <xdr:sp>
          <xdr:nvSpPr>
            <xdr:cNvPr id="1012" name="Check Box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21</xdr:row>
          <xdr:rowOff>66960</xdr:rowOff>
        </xdr:from>
        <xdr:to>
          <xdr:col>10</xdr:col>
          <xdr:colOff>69840</xdr:colOff>
          <xdr:row>22</xdr:row>
          <xdr:rowOff>9720</xdr:rowOff>
        </xdr:to>
        <xdr:sp>
          <xdr:nvSpPr>
            <xdr:cNvPr id="1013" name="Check Box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23</xdr:row>
          <xdr:rowOff>66600</xdr:rowOff>
        </xdr:from>
        <xdr:to>
          <xdr:col>10</xdr:col>
          <xdr:colOff>69840</xdr:colOff>
          <xdr:row>24</xdr:row>
          <xdr:rowOff>9720</xdr:rowOff>
        </xdr:to>
        <xdr:sp>
          <xdr:nvSpPr>
            <xdr:cNvPr id="1014" name="Check Box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25</xdr:row>
          <xdr:rowOff>66960</xdr:rowOff>
        </xdr:from>
        <xdr:to>
          <xdr:col>10</xdr:col>
          <xdr:colOff>69840</xdr:colOff>
          <xdr:row>26</xdr:row>
          <xdr:rowOff>9720</xdr:rowOff>
        </xdr:to>
        <xdr:sp>
          <xdr:nvSpPr>
            <xdr:cNvPr id="1015" name="Check Box 2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27</xdr:row>
          <xdr:rowOff>66600</xdr:rowOff>
        </xdr:from>
        <xdr:to>
          <xdr:col>10</xdr:col>
          <xdr:colOff>69840</xdr:colOff>
          <xdr:row>28</xdr:row>
          <xdr:rowOff>0</xdr:rowOff>
        </xdr:to>
        <xdr:sp>
          <xdr:nvSpPr>
            <xdr:cNvPr id="1016" name="Check Box 2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10</xdr:row>
          <xdr:rowOff>75960</xdr:rowOff>
        </xdr:from>
        <xdr:to>
          <xdr:col>10</xdr:col>
          <xdr:colOff>69840</xdr:colOff>
          <xdr:row>11</xdr:row>
          <xdr:rowOff>19080</xdr:rowOff>
        </xdr:to>
        <xdr:sp>
          <xdr:nvSpPr>
            <xdr:cNvPr id="1017" name="Check Box 2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12</xdr:row>
          <xdr:rowOff>75960</xdr:rowOff>
        </xdr:from>
        <xdr:to>
          <xdr:col>10</xdr:col>
          <xdr:colOff>69840</xdr:colOff>
          <xdr:row>13</xdr:row>
          <xdr:rowOff>19080</xdr:rowOff>
        </xdr:to>
        <xdr:sp>
          <xdr:nvSpPr>
            <xdr:cNvPr id="1018" name="Check Box 2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14</xdr:row>
          <xdr:rowOff>76320</xdr:rowOff>
        </xdr:from>
        <xdr:to>
          <xdr:col>10</xdr:col>
          <xdr:colOff>69840</xdr:colOff>
          <xdr:row>15</xdr:row>
          <xdr:rowOff>19080</xdr:rowOff>
        </xdr:to>
        <xdr:sp>
          <xdr:nvSpPr>
            <xdr:cNvPr id="1019" name="Check Box 2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16</xdr:row>
          <xdr:rowOff>75960</xdr:rowOff>
        </xdr:from>
        <xdr:to>
          <xdr:col>10</xdr:col>
          <xdr:colOff>69840</xdr:colOff>
          <xdr:row>17</xdr:row>
          <xdr:rowOff>19080</xdr:rowOff>
        </xdr:to>
        <xdr:sp>
          <xdr:nvSpPr>
            <xdr:cNvPr id="1020" name="Check Box 2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18</xdr:row>
          <xdr:rowOff>76320</xdr:rowOff>
        </xdr:from>
        <xdr:to>
          <xdr:col>10</xdr:col>
          <xdr:colOff>69840</xdr:colOff>
          <xdr:row>19</xdr:row>
          <xdr:rowOff>19080</xdr:rowOff>
        </xdr:to>
        <xdr:sp>
          <xdr:nvSpPr>
            <xdr:cNvPr id="1021" name="Check Box 2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20</xdr:row>
          <xdr:rowOff>75960</xdr:rowOff>
        </xdr:from>
        <xdr:to>
          <xdr:col>10</xdr:col>
          <xdr:colOff>69840</xdr:colOff>
          <xdr:row>21</xdr:row>
          <xdr:rowOff>19080</xdr:rowOff>
        </xdr:to>
        <xdr:sp>
          <xdr:nvSpPr>
            <xdr:cNvPr id="1022" name="Check Box 3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22</xdr:row>
          <xdr:rowOff>75960</xdr:rowOff>
        </xdr:from>
        <xdr:to>
          <xdr:col>10</xdr:col>
          <xdr:colOff>69840</xdr:colOff>
          <xdr:row>23</xdr:row>
          <xdr:rowOff>19080</xdr:rowOff>
        </xdr:to>
        <xdr:sp>
          <xdr:nvSpPr>
            <xdr:cNvPr id="1023" name="Check Box 3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24</xdr:row>
          <xdr:rowOff>75960</xdr:rowOff>
        </xdr:from>
        <xdr:to>
          <xdr:col>10</xdr:col>
          <xdr:colOff>69840</xdr:colOff>
          <xdr:row>25</xdr:row>
          <xdr:rowOff>19080</xdr:rowOff>
        </xdr:to>
        <xdr:sp>
          <xdr:nvSpPr>
            <xdr:cNvPr id="1024" name="Check Box 3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142920</xdr:colOff>
          <xdr:row>26</xdr:row>
          <xdr:rowOff>75960</xdr:rowOff>
        </xdr:from>
        <xdr:to>
          <xdr:col>10</xdr:col>
          <xdr:colOff>69840</xdr:colOff>
          <xdr:row>27</xdr:row>
          <xdr:rowOff>19080</xdr:rowOff>
        </xdr:to>
        <xdr:sp>
          <xdr:nvSpPr>
            <xdr:cNvPr id="1025" name="Check Box 3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3</xdr:row>
          <xdr:rowOff>85320</xdr:rowOff>
        </xdr:from>
        <xdr:to>
          <xdr:col>9</xdr:col>
          <xdr:colOff>59760</xdr:colOff>
          <xdr:row>4</xdr:row>
          <xdr:rowOff>9360</xdr:rowOff>
        </xdr:to>
        <xdr:sp>
          <xdr:nvSpPr>
            <xdr:cNvPr id="1026" name="Check Box 3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5</xdr:row>
          <xdr:rowOff>85680</xdr:rowOff>
        </xdr:from>
        <xdr:to>
          <xdr:col>9</xdr:col>
          <xdr:colOff>59760</xdr:colOff>
          <xdr:row>6</xdr:row>
          <xdr:rowOff>28800</xdr:rowOff>
        </xdr:to>
        <xdr:sp>
          <xdr:nvSpPr>
            <xdr:cNvPr id="1027" name="Check Box 3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7</xdr:row>
          <xdr:rowOff>86040</xdr:rowOff>
        </xdr:from>
        <xdr:to>
          <xdr:col>9</xdr:col>
          <xdr:colOff>59760</xdr:colOff>
          <xdr:row>8</xdr:row>
          <xdr:rowOff>28800</xdr:rowOff>
        </xdr:to>
        <xdr:sp>
          <xdr:nvSpPr>
            <xdr:cNvPr id="1028" name="Check Box 3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4</xdr:row>
          <xdr:rowOff>86040</xdr:rowOff>
        </xdr:from>
        <xdr:to>
          <xdr:col>9</xdr:col>
          <xdr:colOff>59760</xdr:colOff>
          <xdr:row>5</xdr:row>
          <xdr:rowOff>28800</xdr:rowOff>
        </xdr:to>
        <xdr:sp>
          <xdr:nvSpPr>
            <xdr:cNvPr id="1029" name="Check Box 3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6</xdr:row>
          <xdr:rowOff>85680</xdr:rowOff>
        </xdr:from>
        <xdr:to>
          <xdr:col>9</xdr:col>
          <xdr:colOff>59760</xdr:colOff>
          <xdr:row>7</xdr:row>
          <xdr:rowOff>38160</xdr:rowOff>
        </xdr:to>
        <xdr:sp>
          <xdr:nvSpPr>
            <xdr:cNvPr id="1030" name="Check Box 3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8</xdr:row>
          <xdr:rowOff>95040</xdr:rowOff>
        </xdr:from>
        <xdr:to>
          <xdr:col>9</xdr:col>
          <xdr:colOff>59760</xdr:colOff>
          <xdr:row>9</xdr:row>
          <xdr:rowOff>19080</xdr:rowOff>
        </xdr:to>
        <xdr:sp>
          <xdr:nvSpPr>
            <xdr:cNvPr id="1031" name="Check Box 3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9</xdr:row>
          <xdr:rowOff>85680</xdr:rowOff>
        </xdr:from>
        <xdr:to>
          <xdr:col>9</xdr:col>
          <xdr:colOff>59760</xdr:colOff>
          <xdr:row>10</xdr:row>
          <xdr:rowOff>28800</xdr:rowOff>
        </xdr:to>
        <xdr:sp>
          <xdr:nvSpPr>
            <xdr:cNvPr id="1032" name="Check Box 4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11</xdr:row>
          <xdr:rowOff>76320</xdr:rowOff>
        </xdr:from>
        <xdr:to>
          <xdr:col>9</xdr:col>
          <xdr:colOff>59760</xdr:colOff>
          <xdr:row>12</xdr:row>
          <xdr:rowOff>19080</xdr:rowOff>
        </xdr:to>
        <xdr:sp>
          <xdr:nvSpPr>
            <xdr:cNvPr id="1033" name="Check Box 4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13</xdr:row>
          <xdr:rowOff>85680</xdr:rowOff>
        </xdr:from>
        <xdr:to>
          <xdr:col>9</xdr:col>
          <xdr:colOff>59760</xdr:colOff>
          <xdr:row>14</xdr:row>
          <xdr:rowOff>19080</xdr:rowOff>
        </xdr:to>
        <xdr:sp>
          <xdr:nvSpPr>
            <xdr:cNvPr id="1034" name="Check Box 4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15</xdr:row>
          <xdr:rowOff>75960</xdr:rowOff>
        </xdr:from>
        <xdr:to>
          <xdr:col>9</xdr:col>
          <xdr:colOff>59760</xdr:colOff>
          <xdr:row>16</xdr:row>
          <xdr:rowOff>9360</xdr:rowOff>
        </xdr:to>
        <xdr:sp>
          <xdr:nvSpPr>
            <xdr:cNvPr id="1035" name="Check Box 4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17</xdr:row>
          <xdr:rowOff>75960</xdr:rowOff>
        </xdr:from>
        <xdr:to>
          <xdr:col>9</xdr:col>
          <xdr:colOff>59760</xdr:colOff>
          <xdr:row>18</xdr:row>
          <xdr:rowOff>9360</xdr:rowOff>
        </xdr:to>
        <xdr:sp>
          <xdr:nvSpPr>
            <xdr:cNvPr id="1036" name="Check Box 4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19</xdr:row>
          <xdr:rowOff>75960</xdr:rowOff>
        </xdr:from>
        <xdr:to>
          <xdr:col>9</xdr:col>
          <xdr:colOff>59760</xdr:colOff>
          <xdr:row>20</xdr:row>
          <xdr:rowOff>9360</xdr:rowOff>
        </xdr:to>
        <xdr:sp>
          <xdr:nvSpPr>
            <xdr:cNvPr id="1037" name="Check Box 4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21</xdr:row>
          <xdr:rowOff>76320</xdr:rowOff>
        </xdr:from>
        <xdr:to>
          <xdr:col>9</xdr:col>
          <xdr:colOff>59760</xdr:colOff>
          <xdr:row>22</xdr:row>
          <xdr:rowOff>9360</xdr:rowOff>
        </xdr:to>
        <xdr:sp>
          <xdr:nvSpPr>
            <xdr:cNvPr id="1038" name="Check Box 4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23</xdr:row>
          <xdr:rowOff>75960</xdr:rowOff>
        </xdr:from>
        <xdr:to>
          <xdr:col>9</xdr:col>
          <xdr:colOff>59760</xdr:colOff>
          <xdr:row>24</xdr:row>
          <xdr:rowOff>9360</xdr:rowOff>
        </xdr:to>
        <xdr:sp>
          <xdr:nvSpPr>
            <xdr:cNvPr id="1039" name="Check Box 4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25</xdr:row>
          <xdr:rowOff>76320</xdr:rowOff>
        </xdr:from>
        <xdr:to>
          <xdr:col>9</xdr:col>
          <xdr:colOff>59760</xdr:colOff>
          <xdr:row>26</xdr:row>
          <xdr:rowOff>9360</xdr:rowOff>
        </xdr:to>
        <xdr:sp>
          <xdr:nvSpPr>
            <xdr:cNvPr id="1040" name="Check Box 4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27</xdr:row>
          <xdr:rowOff>75960</xdr:rowOff>
        </xdr:from>
        <xdr:to>
          <xdr:col>9</xdr:col>
          <xdr:colOff>59760</xdr:colOff>
          <xdr:row>28</xdr:row>
          <xdr:rowOff>19080</xdr:rowOff>
        </xdr:to>
        <xdr:sp>
          <xdr:nvSpPr>
            <xdr:cNvPr id="1041" name="Check Box 4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10</xdr:row>
          <xdr:rowOff>85680</xdr:rowOff>
        </xdr:from>
        <xdr:to>
          <xdr:col>9</xdr:col>
          <xdr:colOff>59760</xdr:colOff>
          <xdr:row>11</xdr:row>
          <xdr:rowOff>28800</xdr:rowOff>
        </xdr:to>
        <xdr:sp>
          <xdr:nvSpPr>
            <xdr:cNvPr id="1042" name="Check Box 5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12</xdr:row>
          <xdr:rowOff>85680</xdr:rowOff>
        </xdr:from>
        <xdr:to>
          <xdr:col>9</xdr:col>
          <xdr:colOff>59760</xdr:colOff>
          <xdr:row>13</xdr:row>
          <xdr:rowOff>28800</xdr:rowOff>
        </xdr:to>
        <xdr:sp>
          <xdr:nvSpPr>
            <xdr:cNvPr id="1043" name="Check Box 5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14</xdr:row>
          <xdr:rowOff>86040</xdr:rowOff>
        </xdr:from>
        <xdr:to>
          <xdr:col>9</xdr:col>
          <xdr:colOff>59760</xdr:colOff>
          <xdr:row>15</xdr:row>
          <xdr:rowOff>28800</xdr:rowOff>
        </xdr:to>
        <xdr:sp>
          <xdr:nvSpPr>
            <xdr:cNvPr id="1044" name="Check Box 5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16</xdr:row>
          <xdr:rowOff>85680</xdr:rowOff>
        </xdr:from>
        <xdr:to>
          <xdr:col>9</xdr:col>
          <xdr:colOff>59760</xdr:colOff>
          <xdr:row>17</xdr:row>
          <xdr:rowOff>28800</xdr:rowOff>
        </xdr:to>
        <xdr:sp>
          <xdr:nvSpPr>
            <xdr:cNvPr id="1045" name="Check Box 5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18</xdr:row>
          <xdr:rowOff>86040</xdr:rowOff>
        </xdr:from>
        <xdr:to>
          <xdr:col>9</xdr:col>
          <xdr:colOff>59760</xdr:colOff>
          <xdr:row>19</xdr:row>
          <xdr:rowOff>28800</xdr:rowOff>
        </xdr:to>
        <xdr:sp>
          <xdr:nvSpPr>
            <xdr:cNvPr id="1046" name="Check Box 5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20</xdr:row>
          <xdr:rowOff>85680</xdr:rowOff>
        </xdr:from>
        <xdr:to>
          <xdr:col>9</xdr:col>
          <xdr:colOff>59760</xdr:colOff>
          <xdr:row>21</xdr:row>
          <xdr:rowOff>28800</xdr:rowOff>
        </xdr:to>
        <xdr:sp>
          <xdr:nvSpPr>
            <xdr:cNvPr id="1047" name="Check Box 5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22</xdr:row>
          <xdr:rowOff>85680</xdr:rowOff>
        </xdr:from>
        <xdr:to>
          <xdr:col>9</xdr:col>
          <xdr:colOff>59760</xdr:colOff>
          <xdr:row>23</xdr:row>
          <xdr:rowOff>28800</xdr:rowOff>
        </xdr:to>
        <xdr:sp>
          <xdr:nvSpPr>
            <xdr:cNvPr id="1048" name="Check Box 5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24</xdr:row>
          <xdr:rowOff>85680</xdr:rowOff>
        </xdr:from>
        <xdr:to>
          <xdr:col>9</xdr:col>
          <xdr:colOff>59760</xdr:colOff>
          <xdr:row>25</xdr:row>
          <xdr:rowOff>28800</xdr:rowOff>
        </xdr:to>
        <xdr:sp>
          <xdr:nvSpPr>
            <xdr:cNvPr id="1049" name="Check Box 5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133200</xdr:colOff>
          <xdr:row>26</xdr:row>
          <xdr:rowOff>85680</xdr:rowOff>
        </xdr:from>
        <xdr:to>
          <xdr:col>9</xdr:col>
          <xdr:colOff>59760</xdr:colOff>
          <xdr:row>27</xdr:row>
          <xdr:rowOff>38160</xdr:rowOff>
        </xdr:to>
        <xdr:sp>
          <xdr:nvSpPr>
            <xdr:cNvPr id="1050" name="Check Box 5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3</xdr:row>
          <xdr:rowOff>75960</xdr:rowOff>
        </xdr:from>
        <xdr:to>
          <xdr:col>11</xdr:col>
          <xdr:colOff>-44640</xdr:colOff>
          <xdr:row>4</xdr:row>
          <xdr:rowOff>19080</xdr:rowOff>
        </xdr:to>
        <xdr:sp>
          <xdr:nvSpPr>
            <xdr:cNvPr id="1051" name="Check Box 7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5</xdr:row>
          <xdr:rowOff>85680</xdr:rowOff>
        </xdr:from>
        <xdr:to>
          <xdr:col>11</xdr:col>
          <xdr:colOff>-44640</xdr:colOff>
          <xdr:row>6</xdr:row>
          <xdr:rowOff>28800</xdr:rowOff>
        </xdr:to>
        <xdr:sp>
          <xdr:nvSpPr>
            <xdr:cNvPr id="1052" name="Check Box 7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7</xdr:row>
          <xdr:rowOff>86040</xdr:rowOff>
        </xdr:from>
        <xdr:to>
          <xdr:col>11</xdr:col>
          <xdr:colOff>-44640</xdr:colOff>
          <xdr:row>8</xdr:row>
          <xdr:rowOff>28800</xdr:rowOff>
        </xdr:to>
        <xdr:sp>
          <xdr:nvSpPr>
            <xdr:cNvPr id="1053" name="Check Box 7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4</xdr:row>
          <xdr:rowOff>76320</xdr:rowOff>
        </xdr:from>
        <xdr:to>
          <xdr:col>11</xdr:col>
          <xdr:colOff>-44640</xdr:colOff>
          <xdr:row>5</xdr:row>
          <xdr:rowOff>28440</xdr:rowOff>
        </xdr:to>
        <xdr:sp>
          <xdr:nvSpPr>
            <xdr:cNvPr id="1054" name="Check Box 7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6</xdr:row>
          <xdr:rowOff>85680</xdr:rowOff>
        </xdr:from>
        <xdr:to>
          <xdr:col>11</xdr:col>
          <xdr:colOff>-44640</xdr:colOff>
          <xdr:row>7</xdr:row>
          <xdr:rowOff>28800</xdr:rowOff>
        </xdr:to>
        <xdr:sp>
          <xdr:nvSpPr>
            <xdr:cNvPr id="1055" name="Check Box 7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8</xdr:row>
          <xdr:rowOff>85680</xdr:rowOff>
        </xdr:from>
        <xdr:to>
          <xdr:col>11</xdr:col>
          <xdr:colOff>-44640</xdr:colOff>
          <xdr:row>9</xdr:row>
          <xdr:rowOff>28800</xdr:rowOff>
        </xdr:to>
        <xdr:sp>
          <xdr:nvSpPr>
            <xdr:cNvPr id="1056" name="Check Box 7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9</xdr:row>
          <xdr:rowOff>85680</xdr:rowOff>
        </xdr:from>
        <xdr:to>
          <xdr:col>11</xdr:col>
          <xdr:colOff>-44640</xdr:colOff>
          <xdr:row>10</xdr:row>
          <xdr:rowOff>28800</xdr:rowOff>
        </xdr:to>
        <xdr:sp>
          <xdr:nvSpPr>
            <xdr:cNvPr id="1057" name="Check Box 7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11</xdr:row>
          <xdr:rowOff>76320</xdr:rowOff>
        </xdr:from>
        <xdr:to>
          <xdr:col>11</xdr:col>
          <xdr:colOff>-44640</xdr:colOff>
          <xdr:row>12</xdr:row>
          <xdr:rowOff>19080</xdr:rowOff>
        </xdr:to>
        <xdr:sp>
          <xdr:nvSpPr>
            <xdr:cNvPr id="1058" name="Check Box 7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13</xdr:row>
          <xdr:rowOff>75960</xdr:rowOff>
        </xdr:from>
        <xdr:to>
          <xdr:col>11</xdr:col>
          <xdr:colOff>-44640</xdr:colOff>
          <xdr:row>14</xdr:row>
          <xdr:rowOff>19080</xdr:rowOff>
        </xdr:to>
        <xdr:sp>
          <xdr:nvSpPr>
            <xdr:cNvPr id="1059" name="Check Box 7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15</xdr:row>
          <xdr:rowOff>75960</xdr:rowOff>
        </xdr:from>
        <xdr:to>
          <xdr:col>11</xdr:col>
          <xdr:colOff>-44640</xdr:colOff>
          <xdr:row>16</xdr:row>
          <xdr:rowOff>19080</xdr:rowOff>
        </xdr:to>
        <xdr:sp>
          <xdr:nvSpPr>
            <xdr:cNvPr id="1060" name="Check Box 7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17</xdr:row>
          <xdr:rowOff>75960</xdr:rowOff>
        </xdr:from>
        <xdr:to>
          <xdr:col>11</xdr:col>
          <xdr:colOff>-44640</xdr:colOff>
          <xdr:row>18</xdr:row>
          <xdr:rowOff>19080</xdr:rowOff>
        </xdr:to>
        <xdr:sp>
          <xdr:nvSpPr>
            <xdr:cNvPr id="1061" name="Check Box 8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19</xdr:row>
          <xdr:rowOff>75960</xdr:rowOff>
        </xdr:from>
        <xdr:to>
          <xdr:col>11</xdr:col>
          <xdr:colOff>-44640</xdr:colOff>
          <xdr:row>20</xdr:row>
          <xdr:rowOff>19080</xdr:rowOff>
        </xdr:to>
        <xdr:sp>
          <xdr:nvSpPr>
            <xdr:cNvPr id="1062" name="Check Box 8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21</xdr:row>
          <xdr:rowOff>76320</xdr:rowOff>
        </xdr:from>
        <xdr:to>
          <xdr:col>11</xdr:col>
          <xdr:colOff>-44640</xdr:colOff>
          <xdr:row>22</xdr:row>
          <xdr:rowOff>19080</xdr:rowOff>
        </xdr:to>
        <xdr:sp>
          <xdr:nvSpPr>
            <xdr:cNvPr id="1063" name="Check Box 8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23</xdr:row>
          <xdr:rowOff>75960</xdr:rowOff>
        </xdr:from>
        <xdr:to>
          <xdr:col>11</xdr:col>
          <xdr:colOff>-44640</xdr:colOff>
          <xdr:row>24</xdr:row>
          <xdr:rowOff>19080</xdr:rowOff>
        </xdr:to>
        <xdr:sp>
          <xdr:nvSpPr>
            <xdr:cNvPr id="1064" name="Check Box 8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25</xdr:row>
          <xdr:rowOff>76320</xdr:rowOff>
        </xdr:from>
        <xdr:to>
          <xdr:col>11</xdr:col>
          <xdr:colOff>-44640</xdr:colOff>
          <xdr:row>26</xdr:row>
          <xdr:rowOff>19080</xdr:rowOff>
        </xdr:to>
        <xdr:sp>
          <xdr:nvSpPr>
            <xdr:cNvPr id="1065" name="Check Box 8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27</xdr:row>
          <xdr:rowOff>75960</xdr:rowOff>
        </xdr:from>
        <xdr:to>
          <xdr:col>11</xdr:col>
          <xdr:colOff>-44640</xdr:colOff>
          <xdr:row>28</xdr:row>
          <xdr:rowOff>9360</xdr:rowOff>
        </xdr:to>
        <xdr:sp>
          <xdr:nvSpPr>
            <xdr:cNvPr id="1066" name="Check Box 8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10</xdr:row>
          <xdr:rowOff>85680</xdr:rowOff>
        </xdr:from>
        <xdr:to>
          <xdr:col>11</xdr:col>
          <xdr:colOff>-44640</xdr:colOff>
          <xdr:row>11</xdr:row>
          <xdr:rowOff>28800</xdr:rowOff>
        </xdr:to>
        <xdr:sp>
          <xdr:nvSpPr>
            <xdr:cNvPr id="1067" name="Check Box 8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12</xdr:row>
          <xdr:rowOff>85680</xdr:rowOff>
        </xdr:from>
        <xdr:to>
          <xdr:col>11</xdr:col>
          <xdr:colOff>-44640</xdr:colOff>
          <xdr:row>13</xdr:row>
          <xdr:rowOff>28800</xdr:rowOff>
        </xdr:to>
        <xdr:sp>
          <xdr:nvSpPr>
            <xdr:cNvPr id="1068" name="Check Box 8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14</xdr:row>
          <xdr:rowOff>86040</xdr:rowOff>
        </xdr:from>
        <xdr:to>
          <xdr:col>11</xdr:col>
          <xdr:colOff>-44640</xdr:colOff>
          <xdr:row>15</xdr:row>
          <xdr:rowOff>28800</xdr:rowOff>
        </xdr:to>
        <xdr:sp>
          <xdr:nvSpPr>
            <xdr:cNvPr id="1069" name="Check Box 8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16</xdr:row>
          <xdr:rowOff>85680</xdr:rowOff>
        </xdr:from>
        <xdr:to>
          <xdr:col>11</xdr:col>
          <xdr:colOff>-44640</xdr:colOff>
          <xdr:row>17</xdr:row>
          <xdr:rowOff>28800</xdr:rowOff>
        </xdr:to>
        <xdr:sp>
          <xdr:nvSpPr>
            <xdr:cNvPr id="1070" name="Check Box 8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18</xdr:row>
          <xdr:rowOff>86040</xdr:rowOff>
        </xdr:from>
        <xdr:to>
          <xdr:col>11</xdr:col>
          <xdr:colOff>-44640</xdr:colOff>
          <xdr:row>19</xdr:row>
          <xdr:rowOff>28800</xdr:rowOff>
        </xdr:to>
        <xdr:sp>
          <xdr:nvSpPr>
            <xdr:cNvPr id="1071" name="Check Box 9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20</xdr:row>
          <xdr:rowOff>85680</xdr:rowOff>
        </xdr:from>
        <xdr:to>
          <xdr:col>11</xdr:col>
          <xdr:colOff>-44640</xdr:colOff>
          <xdr:row>21</xdr:row>
          <xdr:rowOff>28800</xdr:rowOff>
        </xdr:to>
        <xdr:sp>
          <xdr:nvSpPr>
            <xdr:cNvPr id="1072" name="Check Box 9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22</xdr:row>
          <xdr:rowOff>85680</xdr:rowOff>
        </xdr:from>
        <xdr:to>
          <xdr:col>11</xdr:col>
          <xdr:colOff>-44640</xdr:colOff>
          <xdr:row>23</xdr:row>
          <xdr:rowOff>28800</xdr:rowOff>
        </xdr:to>
        <xdr:sp>
          <xdr:nvSpPr>
            <xdr:cNvPr id="1073" name="Check Box 9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24</xdr:row>
          <xdr:rowOff>85680</xdr:rowOff>
        </xdr:from>
        <xdr:to>
          <xdr:col>11</xdr:col>
          <xdr:colOff>-44640</xdr:colOff>
          <xdr:row>25</xdr:row>
          <xdr:rowOff>28800</xdr:rowOff>
        </xdr:to>
        <xdr:sp>
          <xdr:nvSpPr>
            <xdr:cNvPr id="1074" name="Check Box 9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380880</xdr:colOff>
          <xdr:row>26</xdr:row>
          <xdr:rowOff>85680</xdr:rowOff>
        </xdr:from>
        <xdr:to>
          <xdr:col>11</xdr:col>
          <xdr:colOff>-44640</xdr:colOff>
          <xdr:row>27</xdr:row>
          <xdr:rowOff>28800</xdr:rowOff>
        </xdr:to>
        <xdr:sp>
          <xdr:nvSpPr>
            <xdr:cNvPr id="1075" name="Check Box 9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tables/table1.xml><?xml version="1.0" encoding="utf-8"?>
<table xmlns="http://schemas.openxmlformats.org/spreadsheetml/2006/main" id="1" name="Tabulka2" displayName="Tabulka2" ref="A2:N28" headerRowCount="1" totalsRowCount="0" totalsRowShown="0">
  <tableColumns count="14">
    <tableColumn id="1" name="Č."/>
    <tableColumn id="2" name="Jméno a příjmení"/>
    <tableColumn id="3" name="Kategorie"/>
    <tableColumn id="4" name="Datum narození"/>
    <tableColumn id="5" name="Číslo OP (15+)"/>
    <tableColumn id="6" name="Adresa"/>
    <tableColumn id="7" name="Preferovaný typ ubytování"/>
    <tableColumn id="8" name="Velikost pokoje"/>
    <tableColumn id="9" name="2 noci"/>
    <tableColumn id="10" name="1 noc"/>
    <tableColumn id="11" name="Oběd navíc"/>
    <tableColumn id="12" name="Vklad"/>
    <tableColumn id="13" name="Odhad ceny"/>
    <tableColumn id="14" name="Poznámka"/>
  </tableColumns>
</tabl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<Relationship Id="rId17" Type="http://schemas.openxmlformats.org/officeDocument/2006/relationships/ctrlProp" Target="../ctrlProps/ctrlProps16.xml"/><Relationship Id="rId18" Type="http://schemas.openxmlformats.org/officeDocument/2006/relationships/ctrlProp" Target="../ctrlProps/ctrlProps17.xml"/><Relationship Id="rId19" Type="http://schemas.openxmlformats.org/officeDocument/2006/relationships/ctrlProp" Target="../ctrlProps/ctrlProps18.xml"/><Relationship Id="rId20" Type="http://schemas.openxmlformats.org/officeDocument/2006/relationships/ctrlProp" Target="../ctrlProps/ctrlProps19.xml"/><Relationship Id="rId21" Type="http://schemas.openxmlformats.org/officeDocument/2006/relationships/ctrlProp" Target="../ctrlProps/ctrlProps20.xml"/><Relationship Id="rId22" Type="http://schemas.openxmlformats.org/officeDocument/2006/relationships/ctrlProp" Target="../ctrlProps/ctrlProps21.xml"/><Relationship Id="rId23" Type="http://schemas.openxmlformats.org/officeDocument/2006/relationships/ctrlProp" Target="../ctrlProps/ctrlProps22.xml"/><Relationship Id="rId24" Type="http://schemas.openxmlformats.org/officeDocument/2006/relationships/ctrlProp" Target="../ctrlProps/ctrlProps23.xml"/><Relationship Id="rId25" Type="http://schemas.openxmlformats.org/officeDocument/2006/relationships/ctrlProp" Target="../ctrlProps/ctrlProps24.xml"/><Relationship Id="rId26" Type="http://schemas.openxmlformats.org/officeDocument/2006/relationships/ctrlProp" Target="../ctrlProps/ctrlProps25.xml"/><Relationship Id="rId27" Type="http://schemas.openxmlformats.org/officeDocument/2006/relationships/ctrlProp" Target="../ctrlProps/ctrlProps26.xml"/><Relationship Id="rId28" Type="http://schemas.openxmlformats.org/officeDocument/2006/relationships/ctrlProp" Target="../ctrlProps/ctrlProps27.xml"/><Relationship Id="rId29" Type="http://schemas.openxmlformats.org/officeDocument/2006/relationships/ctrlProp" Target="../ctrlProps/ctrlProps28.xml"/><Relationship Id="rId30" Type="http://schemas.openxmlformats.org/officeDocument/2006/relationships/ctrlProp" Target="../ctrlProps/ctrlProps29.xml"/><Relationship Id="rId31" Type="http://schemas.openxmlformats.org/officeDocument/2006/relationships/ctrlProp" Target="../ctrlProps/ctrlProps30.xml"/><Relationship Id="rId32" Type="http://schemas.openxmlformats.org/officeDocument/2006/relationships/ctrlProp" Target="../ctrlProps/ctrlProps31.xml"/><Relationship Id="rId33" Type="http://schemas.openxmlformats.org/officeDocument/2006/relationships/ctrlProp" Target="../ctrlProps/ctrlProps32.xml"/><Relationship Id="rId34" Type="http://schemas.openxmlformats.org/officeDocument/2006/relationships/ctrlProp" Target="../ctrlProps/ctrlProps33.xml"/><Relationship Id="rId35" Type="http://schemas.openxmlformats.org/officeDocument/2006/relationships/ctrlProp" Target="../ctrlProps/ctrlProps34.xml"/><Relationship Id="rId36" Type="http://schemas.openxmlformats.org/officeDocument/2006/relationships/ctrlProp" Target="../ctrlProps/ctrlProps35.xml"/><Relationship Id="rId37" Type="http://schemas.openxmlformats.org/officeDocument/2006/relationships/ctrlProp" Target="../ctrlProps/ctrlProps36.xml"/><Relationship Id="rId38" Type="http://schemas.openxmlformats.org/officeDocument/2006/relationships/ctrlProp" Target="../ctrlProps/ctrlProps37.xml"/><Relationship Id="rId39" Type="http://schemas.openxmlformats.org/officeDocument/2006/relationships/ctrlProp" Target="../ctrlProps/ctrlProps38.xml"/><Relationship Id="rId40" Type="http://schemas.openxmlformats.org/officeDocument/2006/relationships/ctrlProp" Target="../ctrlProps/ctrlProps39.xml"/><Relationship Id="rId41" Type="http://schemas.openxmlformats.org/officeDocument/2006/relationships/ctrlProp" Target="../ctrlProps/ctrlProps40.xml"/><Relationship Id="rId42" Type="http://schemas.openxmlformats.org/officeDocument/2006/relationships/ctrlProp" Target="../ctrlProps/ctrlProps41.xml"/><Relationship Id="rId43" Type="http://schemas.openxmlformats.org/officeDocument/2006/relationships/ctrlProp" Target="../ctrlProps/ctrlProps42.xml"/><Relationship Id="rId44" Type="http://schemas.openxmlformats.org/officeDocument/2006/relationships/ctrlProp" Target="../ctrlProps/ctrlProps43.xml"/><Relationship Id="rId45" Type="http://schemas.openxmlformats.org/officeDocument/2006/relationships/ctrlProp" Target="../ctrlProps/ctrlProps44.xml"/><Relationship Id="rId46" Type="http://schemas.openxmlformats.org/officeDocument/2006/relationships/ctrlProp" Target="../ctrlProps/ctrlProps45.xml"/><Relationship Id="rId47" Type="http://schemas.openxmlformats.org/officeDocument/2006/relationships/ctrlProp" Target="../ctrlProps/ctrlProps46.xml"/><Relationship Id="rId48" Type="http://schemas.openxmlformats.org/officeDocument/2006/relationships/ctrlProp" Target="../ctrlProps/ctrlProps47.xml"/><Relationship Id="rId49" Type="http://schemas.openxmlformats.org/officeDocument/2006/relationships/ctrlProp" Target="../ctrlProps/ctrlProps48.xml"/><Relationship Id="rId50" Type="http://schemas.openxmlformats.org/officeDocument/2006/relationships/ctrlProp" Target="../ctrlProps/ctrlProps49.xml"/><Relationship Id="rId51" Type="http://schemas.openxmlformats.org/officeDocument/2006/relationships/ctrlProp" Target="../ctrlProps/ctrlProps50.xml"/><Relationship Id="rId52" Type="http://schemas.openxmlformats.org/officeDocument/2006/relationships/ctrlProp" Target="../ctrlProps/ctrlProps51.xml"/><Relationship Id="rId53" Type="http://schemas.openxmlformats.org/officeDocument/2006/relationships/ctrlProp" Target="../ctrlProps/ctrlProps52.xml"/><Relationship Id="rId54" Type="http://schemas.openxmlformats.org/officeDocument/2006/relationships/ctrlProp" Target="../ctrlProps/ctrlProps53.xml"/><Relationship Id="rId55" Type="http://schemas.openxmlformats.org/officeDocument/2006/relationships/ctrlProp" Target="../ctrlProps/ctrlProps54.xml"/><Relationship Id="rId56" Type="http://schemas.openxmlformats.org/officeDocument/2006/relationships/ctrlProp" Target="../ctrlProps/ctrlProps55.xml"/><Relationship Id="rId57" Type="http://schemas.openxmlformats.org/officeDocument/2006/relationships/ctrlProp" Target="../ctrlProps/ctrlProps56.xml"/><Relationship Id="rId58" Type="http://schemas.openxmlformats.org/officeDocument/2006/relationships/ctrlProp" Target="../ctrlProps/ctrlProps57.xml"/><Relationship Id="rId59" Type="http://schemas.openxmlformats.org/officeDocument/2006/relationships/ctrlProp" Target="../ctrlProps/ctrlProps58.xml"/><Relationship Id="rId60" Type="http://schemas.openxmlformats.org/officeDocument/2006/relationships/ctrlProp" Target="../ctrlProps/ctrlProps59.xml"/><Relationship Id="rId61" Type="http://schemas.openxmlformats.org/officeDocument/2006/relationships/ctrlProp" Target="../ctrlProps/ctrlProps60.xml"/><Relationship Id="rId62" Type="http://schemas.openxmlformats.org/officeDocument/2006/relationships/ctrlProp" Target="../ctrlProps/ctrlProps61.xml"/><Relationship Id="rId63" Type="http://schemas.openxmlformats.org/officeDocument/2006/relationships/ctrlProp" Target="../ctrlProps/ctrlProps62.xml"/><Relationship Id="rId64" Type="http://schemas.openxmlformats.org/officeDocument/2006/relationships/ctrlProp" Target="../ctrlProps/ctrlProps63.xml"/><Relationship Id="rId65" Type="http://schemas.openxmlformats.org/officeDocument/2006/relationships/ctrlProp" Target="../ctrlProps/ctrlProps64.xml"/><Relationship Id="rId66" Type="http://schemas.openxmlformats.org/officeDocument/2006/relationships/ctrlProp" Target="../ctrlProps/ctrlProps65.xml"/><Relationship Id="rId67" Type="http://schemas.openxmlformats.org/officeDocument/2006/relationships/ctrlProp" Target="../ctrlProps/ctrlProps66.xml"/><Relationship Id="rId68" Type="http://schemas.openxmlformats.org/officeDocument/2006/relationships/ctrlProp" Target="../ctrlProps/ctrlProps67.xml"/><Relationship Id="rId69" Type="http://schemas.openxmlformats.org/officeDocument/2006/relationships/ctrlProp" Target="../ctrlProps/ctrlProps68.xml"/><Relationship Id="rId70" Type="http://schemas.openxmlformats.org/officeDocument/2006/relationships/ctrlProp" Target="../ctrlProps/ctrlProps69.xml"/><Relationship Id="rId71" Type="http://schemas.openxmlformats.org/officeDocument/2006/relationships/ctrlProp" Target="../ctrlProps/ctrlProps70.xml"/><Relationship Id="rId72" Type="http://schemas.openxmlformats.org/officeDocument/2006/relationships/ctrlProp" Target="../ctrlProps/ctrlProps71.xml"/><Relationship Id="rId73" Type="http://schemas.openxmlformats.org/officeDocument/2006/relationships/ctrlProp" Target="../ctrlProps/ctrlProps72.xml"/><Relationship Id="rId74" Type="http://schemas.openxmlformats.org/officeDocument/2006/relationships/ctrlProp" Target="../ctrlProps/ctrlProps73.xml"/><Relationship Id="rId75" Type="http://schemas.openxmlformats.org/officeDocument/2006/relationships/ctrlProp" Target="../ctrlProps/ctrlProps74.xml"/><Relationship Id="rId76" Type="http://schemas.openxmlformats.org/officeDocument/2006/relationships/ctrlProp" Target="../ctrlProps/ctrlProps75.xml"/><Relationship Id="rId77" Type="http://schemas.openxmlformats.org/officeDocument/2006/relationships/ctrlProp" Target="../ctrlProps/ctrlProps76.xml"/><Relationship Id="rId78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P48"/>
  <sheetViews>
    <sheetView showFormulas="false" showGridLines="true" showRowColHeaders="true" showZeros="true" rightToLeft="false" tabSelected="true" showOutlineSymbols="true" defaultGridColor="true" view="normal" topLeftCell="C29" colorId="64" zoomScale="110" zoomScaleNormal="110" zoomScalePageLayoutView="100" workbookViewId="0">
      <selection pane="topLeft" activeCell="H38" activeCellId="0" sqref="H38"/>
    </sheetView>
  </sheetViews>
  <sheetFormatPr defaultColWidth="8.6796875" defaultRowHeight="14.25" zeroHeight="false" outlineLevelRow="0" outlineLevelCol="0"/>
  <cols>
    <col collapsed="false" customWidth="true" hidden="false" outlineLevel="0" max="1" min="1" style="0" width="3.63"/>
    <col collapsed="false" customWidth="true" hidden="false" outlineLevel="0" max="2" min="2" style="0" width="20.63"/>
    <col collapsed="false" customWidth="true" hidden="false" outlineLevel="0" max="6" min="3" style="0" width="16.63"/>
    <col collapsed="false" customWidth="true" hidden="false" outlineLevel="0" max="7" min="7" style="0" width="17.09"/>
    <col collapsed="false" customWidth="true" hidden="false" outlineLevel="0" max="8" min="8" style="0" width="17.54"/>
    <col collapsed="false" customWidth="true" hidden="false" outlineLevel="0" max="10" min="9" style="0" width="5.63"/>
    <col collapsed="false" customWidth="true" hidden="false" outlineLevel="0" max="11" min="11" style="0" width="10.63"/>
    <col collapsed="false" customWidth="true" hidden="false" outlineLevel="0" max="12" min="12" style="0" width="12.36"/>
    <col collapsed="false" customWidth="true" hidden="false" outlineLevel="0" max="13" min="13" style="0" width="12.63"/>
    <col collapsed="false" customWidth="true" hidden="false" outlineLevel="0" max="14" min="14" style="0" width="20.63"/>
    <col collapsed="false" customWidth="true" hidden="true" outlineLevel="0" max="16" min="16" style="0" width="25.63"/>
    <col collapsed="false" customWidth="true" hidden="true" outlineLevel="0" max="17" min="17" style="0" width="23.45"/>
    <col collapsed="false" customWidth="true" hidden="true" outlineLevel="0" max="18" min="18" style="0" width="34.54"/>
    <col collapsed="false" customWidth="true" hidden="true" outlineLevel="0" max="19" min="19" style="0" width="11.18"/>
    <col collapsed="false" customWidth="true" hidden="true" outlineLevel="0" max="20" min="20" style="0" width="10.09"/>
    <col collapsed="false" customWidth="true" hidden="true" outlineLevel="0" max="23" min="21" style="0" width="10.18"/>
    <col collapsed="false" customWidth="true" hidden="true" outlineLevel="0" max="24" min="24" style="0" width="19.27"/>
    <col collapsed="false" customWidth="true" hidden="true" outlineLevel="0" max="25" min="25" style="0" width="13.36"/>
    <col collapsed="false" customWidth="true" hidden="true" outlineLevel="0" max="26" min="26" style="0" width="7"/>
    <col collapsed="false" customWidth="true" hidden="true" outlineLevel="0" max="27" min="27" style="0" width="7.09"/>
    <col collapsed="false" customWidth="true" hidden="true" outlineLevel="0" max="28" min="28" style="0" width="9.36"/>
    <col collapsed="false" customWidth="true" hidden="true" outlineLevel="0" max="29" min="29" style="0" width="11.45"/>
    <col collapsed="false" customWidth="true" hidden="true" outlineLevel="0" max="30" min="30" style="0" width="15"/>
    <col collapsed="false" customWidth="true" hidden="true" outlineLevel="0" max="31" min="31" style="0" width="14.36"/>
    <col collapsed="false" customWidth="true" hidden="true" outlineLevel="0" max="32" min="32" style="0" width="10"/>
    <col collapsed="false" customWidth="true" hidden="true" outlineLevel="0" max="33" min="33" style="0" width="11.36"/>
    <col collapsed="false" customWidth="true" hidden="true" outlineLevel="0" max="35" min="34" style="0" width="14.27"/>
    <col collapsed="false" customWidth="true" hidden="true" outlineLevel="0" max="36" min="36" style="0" width="9.91"/>
    <col collapsed="false" customWidth="true" hidden="true" outlineLevel="0" max="37" min="37" style="0" width="8.18"/>
    <col collapsed="false" customWidth="true" hidden="true" outlineLevel="0" max="38" min="38" style="0" width="6.82"/>
    <col collapsed="false" customWidth="true" hidden="true" outlineLevel="0" max="39" min="39" style="0" width="8.45"/>
    <col collapsed="false" customWidth="true" hidden="true" outlineLevel="0" max="40" min="40" style="0" width="5.82"/>
    <col collapsed="false" customWidth="true" hidden="true" outlineLevel="0" max="41" min="41" style="0" width="14.45"/>
    <col collapsed="false" customWidth="false" hidden="true" outlineLevel="0" max="42" min="42" style="0" width="8.73"/>
    <col collapsed="false" customWidth="true" hidden="true" outlineLevel="0" max="43" min="43" style="0" width="11.53"/>
  </cols>
  <sheetData>
    <row r="1" s="3" customFormat="true" ht="39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</row>
    <row r="2" s="10" customFormat="true" ht="15" hidden="false" customHeight="true" outlineLevel="0" collapsed="false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7" t="s">
        <v>9</v>
      </c>
      <c r="J2" s="7" t="s">
        <v>10</v>
      </c>
      <c r="K2" s="8" t="s">
        <v>11</v>
      </c>
      <c r="L2" s="8" t="s">
        <v>12</v>
      </c>
      <c r="M2" s="8" t="s">
        <v>13</v>
      </c>
      <c r="N2" s="9" t="s">
        <v>14</v>
      </c>
      <c r="Q2" s="11" t="s">
        <v>15</v>
      </c>
      <c r="R2" s="11" t="s">
        <v>16</v>
      </c>
      <c r="S2" s="11" t="s">
        <v>17</v>
      </c>
      <c r="T2" s="11" t="s">
        <v>18</v>
      </c>
      <c r="U2" s="11" t="s">
        <v>19</v>
      </c>
      <c r="V2" s="11"/>
      <c r="W2" s="11"/>
    </row>
    <row r="3" customFormat="false" ht="15" hidden="false" customHeight="true" outlineLevel="0" collapsed="false">
      <c r="A3" s="12"/>
      <c r="B3" s="13"/>
      <c r="C3" s="14" t="s">
        <v>20</v>
      </c>
      <c r="D3" s="14" t="s">
        <v>21</v>
      </c>
      <c r="E3" s="14" t="s">
        <v>22</v>
      </c>
      <c r="F3" s="14" t="s">
        <v>22</v>
      </c>
      <c r="G3" s="14" t="s">
        <v>23</v>
      </c>
      <c r="H3" s="15" t="s">
        <v>24</v>
      </c>
      <c r="I3" s="16" t="s">
        <v>25</v>
      </c>
      <c r="J3" s="16" t="s">
        <v>26</v>
      </c>
      <c r="K3" s="14" t="s">
        <v>27</v>
      </c>
      <c r="L3" s="14" t="s">
        <v>28</v>
      </c>
      <c r="M3" s="14" t="s">
        <v>29</v>
      </c>
      <c r="N3" s="17"/>
      <c r="O3" s="18"/>
      <c r="Q3" s="11" t="s">
        <v>30</v>
      </c>
      <c r="R3" s="11" t="s">
        <v>31</v>
      </c>
      <c r="S3" s="11" t="s">
        <v>32</v>
      </c>
      <c r="T3" s="11" t="s">
        <v>17</v>
      </c>
      <c r="U3" s="11" t="s">
        <v>18</v>
      </c>
      <c r="V3" s="11" t="s">
        <v>19</v>
      </c>
      <c r="W3" s="19" t="s">
        <v>33</v>
      </c>
      <c r="X3" s="20" t="s">
        <v>34</v>
      </c>
      <c r="Y3" s="20" t="s">
        <v>35</v>
      </c>
      <c r="Z3" s="20" t="s">
        <v>36</v>
      </c>
      <c r="AA3" s="20" t="s">
        <v>37</v>
      </c>
      <c r="AB3" s="20" t="s">
        <v>38</v>
      </c>
      <c r="AC3" s="20" t="s">
        <v>39</v>
      </c>
      <c r="AD3" s="20" t="s">
        <v>40</v>
      </c>
      <c r="AE3" s="20" t="s">
        <v>41</v>
      </c>
      <c r="AF3" s="20" t="s">
        <v>42</v>
      </c>
      <c r="AG3" s="20" t="s">
        <v>43</v>
      </c>
      <c r="AH3" s="20" t="s">
        <v>44</v>
      </c>
      <c r="AI3" s="20" t="s">
        <v>45</v>
      </c>
      <c r="AJ3" s="20" t="s">
        <v>46</v>
      </c>
      <c r="AK3" s="20" t="s">
        <v>47</v>
      </c>
      <c r="AL3" s="20" t="s">
        <v>48</v>
      </c>
      <c r="AM3" s="21" t="s">
        <v>49</v>
      </c>
      <c r="AN3" s="20" t="s">
        <v>50</v>
      </c>
      <c r="AO3" s="20" t="s">
        <v>51</v>
      </c>
      <c r="AP3" s="20" t="s">
        <v>52</v>
      </c>
    </row>
    <row r="4" customFormat="false" ht="14.25" hidden="false" customHeight="true" outlineLevel="0" collapsed="false">
      <c r="A4" s="22" t="s">
        <v>53</v>
      </c>
      <c r="B4" s="23"/>
      <c r="C4" s="24"/>
      <c r="D4" s="25" t="s">
        <v>21</v>
      </c>
      <c r="E4" s="26"/>
      <c r="F4" s="27"/>
      <c r="G4" s="28"/>
      <c r="H4" s="29"/>
      <c r="I4" s="30" t="b">
        <f aca="false">FALSE()</f>
        <v>0</v>
      </c>
      <c r="J4" s="31" t="b">
        <f aca="false">FALSE()</f>
        <v>0</v>
      </c>
      <c r="K4" s="32" t="b">
        <f aca="false">FALSE()</f>
        <v>0</v>
      </c>
      <c r="L4" s="33" t="n">
        <f aca="false">IF(OR(C4="D16",C4="D18",C4="20"),350,IF(OR(C4="H16",C4="H18",C4="H20"),500,0))</f>
        <v>0</v>
      </c>
      <c r="M4" s="33" t="n">
        <f aca="false">IF(AL4=1,SUM(AK4,AM4:AN4),SUM(AC4:AK4))+AP4</f>
        <v>0</v>
      </c>
      <c r="N4" s="34"/>
      <c r="P4" s="0" t="str">
        <f aca="false">SUBSTITUTE(G4, " ", "_")</f>
        <v/>
      </c>
      <c r="W4" s="0" t="n">
        <f aca="false">IF(C4="doprovod",1,0)</f>
        <v>0</v>
      </c>
      <c r="X4" s="0" t="n">
        <f aca="false">IF(C4="OPEN",1,0)</f>
        <v>0</v>
      </c>
      <c r="Y4" s="0" t="n">
        <f aca="false">IFERROR(IF(VALUE(RIGHT(D4,4))&gt;2004,1,0),0)</f>
        <v>0</v>
      </c>
      <c r="Z4" s="0" t="n">
        <f aca="false">IF(G4="Hotelová část FF",1,0)</f>
        <v>0</v>
      </c>
      <c r="AA4" s="0" t="n">
        <f aca="false">IF(H4="jednolůžkový",1,IF(H4="dvoulůžkový s příplatkem za volné lůžko","2a",IF(H4="dvoulůžkový","2b",IF(H4="třílůžkový",3,IF(H4="čtyřlůžkový",4,IF(H4="pětilůžkový",5,0))))))</f>
        <v>0</v>
      </c>
      <c r="AB4" s="0" t="n">
        <f aca="false">IF(I4=TRUE(),2,IF(J4=TRUE(),1,0))</f>
        <v>0</v>
      </c>
      <c r="AC4" s="0" t="n">
        <f aca="false">IF(G4="hotelová část FF",IF(W4=1,IF(Y4=0,IF(Z4=1,IF(OR(AA4="2b",AA4="2a"),AB4*1290+AB4*75,IF(AA4=1,AB4*1290+AB4*150,AB4*1290)),0)),0),0)</f>
        <v>0</v>
      </c>
      <c r="AD4" s="0" t="n">
        <f aca="false">IF(G4="hotelová část FF",(IF(AL4=1,0,IF(W4=1,IF(Y4=1,IF(Z4=1,IF(OR(AA4="2a",AA4="2b"),AB4*1190+AB4*75,IF(AA4=1,AB4*1190+AB4*150,AB4*1190)),0),0),0))),0)</f>
        <v>0</v>
      </c>
      <c r="AE4" s="0" t="n">
        <f aca="false">IF(G4="hotelová část FF",(IF(AL4=1,0,IF(X4=1,IF(Z4=1,IF(OR(AA4="2a",AA4="2b"),AB4*1190+AB4*75,IF(AA4=1,1190*AB4+AB4*150,AB4*1190)),0),0))),0)</f>
        <v>0</v>
      </c>
      <c r="AF4" s="0" t="n">
        <f aca="false">IF(G4="hotelová část FF",(IF(AL4=1,0,IF(AND(X4=0,W4=0),IF(Y4=1,IF(Z4=1,IF(OR(AA4="2a",AA4="2b"),AB4*1190+AB4*75,IF(AA4=1,1190*AB4+150*AB4,AB4*1190)),0),0),0))),0)</f>
        <v>0</v>
      </c>
      <c r="AG4" s="0" t="n">
        <f aca="false">IF(G4="Depandance FF",IF(W4=1,IF(Y4=0,IF(Z4=0,IF(OR(AA4="2b",AA4="2a"),AB4*1190+AB4*75,IF(AA4=1,AB4*1190+AB4*150,AB4*1190)),0)),0),0)</f>
        <v>0</v>
      </c>
      <c r="AH4" s="0" t="n">
        <f aca="false">IF(G4="Depandance FF",(IF(AL4=1,0,IF(W4=1,IF(Y4=1,IF(Z4=0,IF(OR(AA4="2a",AA4="2b"),AB4*1090+AB4*75,IF(AA4=1,AB4*1090+AB4*150,AB4*1090)),0),0),0))),0)</f>
        <v>0</v>
      </c>
      <c r="AI4" s="0" t="n">
        <f aca="false">IF(G4="Depandance FF",(IF(AL4=1,0,IF(X4=1,IF(Z4=0,IF(OR(AA4="2a",AA4="2b"),AB4*1090+AB4*75,IF(AA4=1,1090*AB4+AB4*150,AB4*1090)),0),0))),0)</f>
        <v>0</v>
      </c>
      <c r="AJ4" s="0" t="n">
        <f aca="false">IF(G4="Depandance FF",(IF(AL4=1,0,IF(AND(X4=0,W4=0),IF(Y4=1,IF(Z4=0,IF(OR(AA4="2a",AA4="2b"),AB4*1090+AB4*75,IF(AA4=1,1090*AB4+150*AB4,AB4*1090)),0),0),0))),0)</f>
        <v>0</v>
      </c>
      <c r="AK4" s="0" t="n">
        <f aca="false">IF(AB4=1,100,0)</f>
        <v>0</v>
      </c>
      <c r="AL4" s="0" t="n">
        <f aca="false">IFERROR(IF(VALUE(RIGHT(D4,4))&gt;=2020,1,0),0)</f>
        <v>0</v>
      </c>
      <c r="AM4" s="0" t="n">
        <f aca="false">IF(G4="Hotelová část FF",IF(AL4=1,IF(Z4=1,IF(OR(AA4="2a",AA4="2b",AA4=1),0.5*1290*AB4+AB4*75,0.5*1290*AB4),0),0),0)</f>
        <v>0</v>
      </c>
      <c r="AN4" s="0" t="n">
        <f aca="false">IF(G4="Depandance FF nebo Parkhotel",(IF(AL4=1,IF(Z4=0,IF(OR(AA4="2a",AA4=1),0.5*1190*AB4+AB4*75,0.5*1190*AB4),0),0)),0)</f>
        <v>0</v>
      </c>
      <c r="AO4" s="0" t="e">
        <f aca="false">IF(VALUE(RIGHT(D4,4))&gt;=2023,1,0)</f>
        <v>#VALUE!</v>
      </c>
      <c r="AP4" s="0" t="n">
        <f aca="false">IF(I4=TRUE(),0,IF(K4=TRUE(),IF(Y4=1,290,290),0))</f>
        <v>0</v>
      </c>
    </row>
    <row r="5" customFormat="false" ht="14.25" hidden="false" customHeight="false" outlineLevel="0" collapsed="false">
      <c r="A5" s="35" t="s">
        <v>54</v>
      </c>
      <c r="B5" s="36"/>
      <c r="C5" s="37"/>
      <c r="D5" s="38" t="s">
        <v>21</v>
      </c>
      <c r="E5" s="39"/>
      <c r="F5" s="40"/>
      <c r="G5" s="41"/>
      <c r="H5" s="41"/>
      <c r="I5" s="42" t="b">
        <f aca="false">FALSE()</f>
        <v>0</v>
      </c>
      <c r="J5" s="43" t="b">
        <f aca="false">FALSE()</f>
        <v>0</v>
      </c>
      <c r="K5" s="44" t="b">
        <f aca="false">FALSE()</f>
        <v>0</v>
      </c>
      <c r="L5" s="45" t="n">
        <f aca="false">IF(OR(C5="D16",C5="D18",C5="20"),350,IF(OR(C5="H16",C5="H18",C5="H20"),500,0))</f>
        <v>0</v>
      </c>
      <c r="M5" s="45" t="n">
        <f aca="false">IF(AL5=1,SUM(AK5,AM5:AN5),SUM(AC5:AK5))+AP5</f>
        <v>0</v>
      </c>
      <c r="N5" s="46"/>
      <c r="P5" s="0" t="str">
        <f aca="false">SUBSTITUTE(G5, " ", "_")</f>
        <v/>
      </c>
      <c r="W5" s="0" t="n">
        <f aca="false">IF(C5="doprovod",1,0)</f>
        <v>0</v>
      </c>
      <c r="X5" s="0" t="n">
        <f aca="false">IF(C5="OPEN",1,0)</f>
        <v>0</v>
      </c>
      <c r="Y5" s="0" t="n">
        <f aca="false">IFERROR(IF(VALUE(RIGHT(D5,4))&gt;2004,1,0),0)</f>
        <v>0</v>
      </c>
      <c r="Z5" s="0" t="n">
        <f aca="false">IF(G5="Hotelová část FF",1,0)</f>
        <v>0</v>
      </c>
      <c r="AA5" s="0" t="n">
        <f aca="false">IF(H5="jednolůžkový",1,IF(H5="dvoulůžkový s příplatkem za volné lůžko","2a",IF(H5="dvoulůžkový","2b",IF(H5="třílůžkový",3,IF(H5="čtyřlůžkový",4,IF(H5="pětilůžkový",5,0))))))</f>
        <v>0</v>
      </c>
      <c r="AB5" s="0" t="n">
        <f aca="false">IF(I5=TRUE(),2,IF(J5=TRUE(),1,0))</f>
        <v>0</v>
      </c>
      <c r="AC5" s="0" t="n">
        <f aca="false">IF(G5="hotelová část FF",IF(W5=1,IF(Y5=0,IF(Z5=1,IF(OR(AA5="2b",AA5="2a"),AB5*1290+AB5*75,IF(AA5=1,AB5*1290+AB5*150,AB5*1290)),0)),0),0)</f>
        <v>0</v>
      </c>
      <c r="AD5" s="0" t="n">
        <f aca="false">IF(G5="hotelová část FF",(IF(AL5=1,0,IF(W5=1,IF(Y5=1,IF(Z5=1,IF(OR(AA5="2a",AA5="2b"),AB5*1190+AB5*75,IF(AA5=1,AB5*1190+AB5*150,AB5*1190)),0),0),0))),0)</f>
        <v>0</v>
      </c>
      <c r="AE5" s="0" t="n">
        <f aca="false">IF(G5="hotelová část FF",(IF(AL5=1,0,IF(X5=1,IF(Z5=1,IF(OR(AA5="2a",AA5="2b"),AB5*1190+AB5*75,IF(AA5=1,1190*AB5+AB5*150,AB5*1190)),0),0))),0)</f>
        <v>0</v>
      </c>
      <c r="AF5" s="0" t="n">
        <f aca="false">IF(G5="hotelová část FF",(IF(AL5=1,0,IF(AND(X5=0,W5=0),IF(Y5=1,IF(Z5=1,IF(OR(AA5="2a",AA5="2b"),AB5*1190+AB5*75,IF(AA5=1,1190*AB5+150*AB5,AB5*1190)),0),0),0))),0)</f>
        <v>0</v>
      </c>
      <c r="AG5" s="0" t="n">
        <f aca="false">IF(G5="Depandance FF",IF(W5=1,IF(Y5=0,IF(Z5=0,IF(OR(AA5="2b",AA5="2a"),AB5*1190+AB5*75,IF(AA5=1,AB5*1190+AB5*150,AB5*1190)),0)),0),0)</f>
        <v>0</v>
      </c>
      <c r="AH5" s="0" t="n">
        <f aca="false">IF(G5="Depandance FF",(IF(AL5=1,0,IF(W5=1,IF(Y5=1,IF(Z5=0,IF(OR(AA5="2a",AA5="2b"),AB5*1090+AB5*75,IF(AA5=1,AB5*1090+AB5*150,AB5*1090)),0),0),0))),0)</f>
        <v>0</v>
      </c>
      <c r="AI5" s="0" t="n">
        <f aca="false">IF(G5="Depandance FF",(IF(AL5=1,0,IF(X5=1,IF(Z5=0,IF(OR(AA5="2a",AA5="2b"),AB5*1090+AB5*75,IF(AA5=1,1090*AB5+AB5*150,AB5*1090)),0),0))),0)</f>
        <v>0</v>
      </c>
      <c r="AJ5" s="0" t="n">
        <f aca="false">IF(G5="Depandance FF",(IF(AL5=1,0,IF(AND(X5=0,W5=0),IF(Y5=1,IF(Z5=0,IF(OR(AA5="2a",AA5="2b"),AB5*1090+AB5*75,IF(AA5=1,1090*AB5+150*AB5,AB5*1090)),0),0),0))),0)</f>
        <v>0</v>
      </c>
      <c r="AK5" s="0" t="n">
        <f aca="false">IF(AB5=1,100,0)</f>
        <v>0</v>
      </c>
      <c r="AL5" s="0" t="n">
        <f aca="false">IFERROR(IF(VALUE(RIGHT(D5,4))&gt;=2020,1,0),0)</f>
        <v>0</v>
      </c>
      <c r="AM5" s="0" t="n">
        <f aca="false">IF(G5="Hotelová část FF",IF(AL5=1,IF(Z5=1,IF(OR(AA5="2a",AA5="2b",AA5=1),0.5*1290*AB5+AB5*75,0.5*1290*AB5),0),0),0)</f>
        <v>0</v>
      </c>
      <c r="AN5" s="0" t="n">
        <f aca="false">IF(G5="Depandance FF nebo Parkhotel",(IF(AL5=1,IF(Z5=0,IF(OR(AA5="2a",AA5=1),0.5*1190*AB5+AB5*75,0.5*1190*AB5),0),0)),0)</f>
        <v>0</v>
      </c>
      <c r="AO5" s="0" t="e">
        <f aca="false">IF(VALUE(RIGHT(D5,4))&gt;=2023,1,0)</f>
        <v>#VALUE!</v>
      </c>
      <c r="AP5" s="0" t="n">
        <f aca="false">IF(I5=TRUE(),0,IF(K5=TRUE(),IF(Y5=1,290,290),0))</f>
        <v>0</v>
      </c>
    </row>
    <row r="6" customFormat="false" ht="14.25" hidden="false" customHeight="false" outlineLevel="0" collapsed="false">
      <c r="A6" s="35" t="s">
        <v>55</v>
      </c>
      <c r="B6" s="36"/>
      <c r="C6" s="37"/>
      <c r="D6" s="38" t="s">
        <v>21</v>
      </c>
      <c r="E6" s="39"/>
      <c r="F6" s="40"/>
      <c r="G6" s="41"/>
      <c r="H6" s="41"/>
      <c r="I6" s="47" t="b">
        <f aca="false">FALSE()</f>
        <v>0</v>
      </c>
      <c r="J6" s="48" t="b">
        <f aca="false">FALSE()</f>
        <v>0</v>
      </c>
      <c r="K6" s="49" t="b">
        <f aca="false">FALSE()</f>
        <v>0</v>
      </c>
      <c r="L6" s="45" t="n">
        <f aca="false">IF(OR(C6="D16",C6="D18",C6="20"),350,IF(OR(C6="H16",C6="H18",C6="H20"),500,0))</f>
        <v>0</v>
      </c>
      <c r="M6" s="45" t="n">
        <f aca="false">IF(AL6=1,SUM(AK6,AM6:AN6),SUM(AC6:AK6))+AP6</f>
        <v>0</v>
      </c>
      <c r="N6" s="46"/>
      <c r="P6" s="0" t="str">
        <f aca="false">SUBSTITUTE(G6, " ", "_")</f>
        <v/>
      </c>
      <c r="W6" s="0" t="n">
        <f aca="false">IF(C6="doprovod",1,0)</f>
        <v>0</v>
      </c>
      <c r="X6" s="0" t="n">
        <f aca="false">IF(C6="OPEN",1,0)</f>
        <v>0</v>
      </c>
      <c r="Y6" s="0" t="n">
        <f aca="false">IFERROR(IF(VALUE(RIGHT(D6,4))&gt;2004,1,0),0)</f>
        <v>0</v>
      </c>
      <c r="Z6" s="0" t="n">
        <f aca="false">IF(G6="Hotelová část FF",1,0)</f>
        <v>0</v>
      </c>
      <c r="AA6" s="0" t="n">
        <f aca="false">IF(H6="jednolůžkový",1,IF(H6="dvoulůžkový s příplatkem za volné lůžko","2a",IF(H6="dvoulůžkový","2b",IF(H6="třílůžkový",3,IF(H6="čtyřlůžkový",4,IF(H6="pětilůžkový",5,0))))))</f>
        <v>0</v>
      </c>
      <c r="AB6" s="0" t="n">
        <f aca="false">IF(I6=TRUE(),2,IF(J6=TRUE(),1,0))</f>
        <v>0</v>
      </c>
      <c r="AC6" s="0" t="n">
        <f aca="false">IF(G6="hotelová část FF",IF(W6=1,IF(Y6=0,IF(Z6=1,IF(OR(AA6="2b",AA6="2a"),AB6*1290+AB6*75,IF(AA6=1,AB6*1290+AB6*150,AB6*1290)),0)),0),0)</f>
        <v>0</v>
      </c>
      <c r="AD6" s="0" t="n">
        <f aca="false">IF(G6="hotelová část FF",(IF(AL6=1,0,IF(W6=1,IF(Y6=1,IF(Z6=1,IF(OR(AA6="2a",AA6="2b"),AB6*1190+AB6*75,IF(AA6=1,AB6*1190+AB6*150,AB6*1190)),0),0),0))),0)</f>
        <v>0</v>
      </c>
      <c r="AE6" s="0" t="n">
        <f aca="false">IF(G6="hotelová část FF",(IF(AL6=1,0,IF(X6=1,IF(Z6=1,IF(OR(AA6="2a",AA6="2b"),AB6*1190+AB6*75,IF(AA6=1,1190*AB6+AB6*150,AB6*1190)),0),0))),0)</f>
        <v>0</v>
      </c>
      <c r="AF6" s="0" t="n">
        <f aca="false">IF(G6="hotelová část FF",(IF(AL6=1,0,IF(AND(X6=0,W6=0),IF(Y6=1,IF(Z6=1,IF(OR(AA6="2a",AA6="2b"),AB6*1190+AB6*75,IF(AA6=1,1190*AB6+150*AB6,AB6*1190)),0),0),0))),0)</f>
        <v>0</v>
      </c>
      <c r="AG6" s="0" t="n">
        <f aca="false">IF(G6="Depandance FF",IF(W6=1,IF(Y6=0,IF(Z6=0,IF(OR(AA6="2b",AA6="2a"),AB6*1190+AB6*75,IF(AA6=1,AB6*1190+AB6*150,AB6*1190)),0)),0),0)</f>
        <v>0</v>
      </c>
      <c r="AH6" s="0" t="n">
        <f aca="false">IF(G6="Depandance FF",(IF(AL6=1,0,IF(W6=1,IF(Y6=1,IF(Z6=0,IF(OR(AA6="2a",AA6="2b"),AB6*1090+AB6*75,IF(AA6=1,AB6*1090+AB6*150,AB6*1090)),0),0),0))),0)</f>
        <v>0</v>
      </c>
      <c r="AI6" s="0" t="n">
        <f aca="false">IF(G6="Depandance FF",(IF(AL6=1,0,IF(X6=1,IF(Z6=0,IF(OR(AA6="2a",AA6="2b"),AB6*1090+AB6*75,IF(AA6=1,1090*AB6+AB6*150,AB6*1090)),0),0))),0)</f>
        <v>0</v>
      </c>
      <c r="AJ6" s="0" t="n">
        <f aca="false">IF(G6="Depandance FF",(IF(AL6=1,0,IF(AND(X6=0,W6=0),IF(Y6=1,IF(Z6=0,IF(OR(AA6="2a",AA6="2b"),AB6*1090+AB6*75,IF(AA6=1,1090*AB6+150*AB6,AB6*1090)),0),0),0))),0)</f>
        <v>0</v>
      </c>
      <c r="AK6" s="0" t="n">
        <f aca="false">IF(AB6=1,100,0)</f>
        <v>0</v>
      </c>
      <c r="AL6" s="0" t="n">
        <f aca="false">IFERROR(IF(VALUE(RIGHT(D6,4))&gt;=2020,1,0),0)</f>
        <v>0</v>
      </c>
      <c r="AM6" s="0" t="n">
        <f aca="false">IF(G6="Hotelová část FF",IF(AL6=1,IF(Z6=1,IF(OR(AA6="2a",AA6="2b",AA6=1),0.5*1290*AB6+AB6*75,0.5*1290*AB6),0),0),0)</f>
        <v>0</v>
      </c>
      <c r="AN6" s="0" t="n">
        <f aca="false">IF(G6="Depandance FF nebo Parkhotel",(IF(AL6=1,IF(Z6=0,IF(OR(AA6="2a",AA6=1),0.5*1190*AB6+AB6*75,0.5*1190*AB6),0),0)),0)</f>
        <v>0</v>
      </c>
      <c r="AO6" s="0" t="e">
        <f aca="false">IF(VALUE(RIGHT(D6,4))&gt;=2023,1,0)</f>
        <v>#VALUE!</v>
      </c>
      <c r="AP6" s="0" t="n">
        <f aca="false">IF(I6=TRUE(),0,IF(K6=TRUE(),IF(Y6=1,290,290),0))</f>
        <v>0</v>
      </c>
    </row>
    <row r="7" customFormat="false" ht="14.25" hidden="false" customHeight="false" outlineLevel="0" collapsed="false">
      <c r="A7" s="35" t="s">
        <v>56</v>
      </c>
      <c r="B7" s="36"/>
      <c r="C7" s="37"/>
      <c r="D7" s="38" t="s">
        <v>21</v>
      </c>
      <c r="E7" s="39"/>
      <c r="F7" s="40"/>
      <c r="G7" s="41"/>
      <c r="H7" s="41"/>
      <c r="I7" s="42" t="b">
        <f aca="false">FALSE()</f>
        <v>0</v>
      </c>
      <c r="J7" s="43" t="b">
        <f aca="false">FALSE()</f>
        <v>0</v>
      </c>
      <c r="K7" s="44" t="b">
        <f aca="false">FALSE()</f>
        <v>0</v>
      </c>
      <c r="L7" s="45" t="n">
        <f aca="false">IF(OR(C7="D16",C7="D18",C7="20"),350,IF(OR(C7="H16",C7="H18",C7="H20"),500,0))</f>
        <v>0</v>
      </c>
      <c r="M7" s="45" t="n">
        <f aca="false">IF(AL7=1,SUM(AK7,AM7:AN7),SUM(AC7:AK7))+AP7</f>
        <v>0</v>
      </c>
      <c r="N7" s="46"/>
      <c r="P7" s="0" t="str">
        <f aca="false">SUBSTITUTE(G7, " ", "_")</f>
        <v/>
      </c>
      <c r="W7" s="0" t="n">
        <f aca="false">IF(C7="doprovod",1,0)</f>
        <v>0</v>
      </c>
      <c r="X7" s="0" t="n">
        <f aca="false">IF(C7="OPEN",1,0)</f>
        <v>0</v>
      </c>
      <c r="Y7" s="0" t="n">
        <f aca="false">IFERROR(IF(VALUE(RIGHT(D7,4))&gt;2004,1,0),0)</f>
        <v>0</v>
      </c>
      <c r="Z7" s="0" t="n">
        <f aca="false">IF(G7="Hotelová část FF",1,0)</f>
        <v>0</v>
      </c>
      <c r="AA7" s="0" t="n">
        <f aca="false">IF(H7="jednolůžkový",1,IF(H7="dvoulůžkový s příplatkem za volné lůžko","2a",IF(H7="dvoulůžkový","2b",IF(H7="třílůžkový",3,IF(H7="čtyřlůžkový",4,IF(H7="pětilůžkový",5,0))))))</f>
        <v>0</v>
      </c>
      <c r="AB7" s="0" t="n">
        <f aca="false">IF(I7=TRUE(),2,IF(J7=TRUE(),1,0))</f>
        <v>0</v>
      </c>
      <c r="AC7" s="0" t="n">
        <f aca="false">IF(G7="hotelová část FF",IF(W7=1,IF(Y7=0,IF(Z7=1,IF(OR(AA7="2b",AA7="2a"),AB7*1290+AB7*75,IF(AA7=1,AB7*1290+AB7*150,AB7*1290)),0)),0),0)</f>
        <v>0</v>
      </c>
      <c r="AD7" s="0" t="n">
        <f aca="false">IF(G7="hotelová část FF",(IF(AL7=1,0,IF(W7=1,IF(Y7=1,IF(Z7=1,IF(OR(AA7="2a",AA7="2b"),AB7*1190+AB7*75,IF(AA7=1,AB7*1190+AB7*150,AB7*1190)),0),0),0))),0)</f>
        <v>0</v>
      </c>
      <c r="AE7" s="0" t="n">
        <f aca="false">IF(G7="hotelová část FF",(IF(AL7=1,0,IF(X7=1,IF(Z7=1,IF(OR(AA7="2a",AA7="2b"),AB7*1190+AB7*75,IF(AA7=1,1190*AB7+AB7*150,AB7*1190)),0),0))),0)</f>
        <v>0</v>
      </c>
      <c r="AF7" s="0" t="n">
        <f aca="false">IF(G7="hotelová část FF",(IF(AL7=1,0,IF(AND(X7=0,W7=0),IF(Y7=1,IF(Z7=1,IF(OR(AA7="2a",AA7="2b"),AB7*1190+AB7*75,IF(AA7=1,1190*AB7+150*AB7,AB7*1190)),0),0),0))),0)</f>
        <v>0</v>
      </c>
      <c r="AG7" s="0" t="n">
        <f aca="false">IF(G7="Depandance FF",IF(W7=1,IF(Y7=0,IF(Z7=0,IF(OR(AA7="2b",AA7="2a"),AB7*1190+AB7*75,IF(AA7=1,AB7*1190+AB7*150,AB7*1190)),0)),0),0)</f>
        <v>0</v>
      </c>
      <c r="AH7" s="0" t="n">
        <f aca="false">IF(G7="Depandance FF",(IF(AL7=1,0,IF(W7=1,IF(Y7=1,IF(Z7=0,IF(OR(AA7="2a",AA7="2b"),AB7*1090+AB7*75,IF(AA7=1,AB7*1090+AB7*150,AB7*1090)),0),0),0))),0)</f>
        <v>0</v>
      </c>
      <c r="AI7" s="0" t="n">
        <f aca="false">IF(G7="Depandance FF",(IF(AL7=1,0,IF(X7=1,IF(Z7=0,IF(OR(AA7="2a",AA7="2b"),AB7*1090+AB7*75,IF(AA7=1,1090*AB7+AB7*150,AB7*1090)),0),0))),0)</f>
        <v>0</v>
      </c>
      <c r="AJ7" s="0" t="n">
        <f aca="false">IF(G7="Depandance FF",(IF(AL7=1,0,IF(AND(X7=0,W7=0),IF(Y7=1,IF(Z7=0,IF(OR(AA7="2a",AA7="2b"),AB7*1090+AB7*75,IF(AA7=1,1090*AB7+150*AB7,AB7*1090)),0),0),0))),0)</f>
        <v>0</v>
      </c>
      <c r="AK7" s="0" t="n">
        <f aca="false">IF(AB7=1,100,0)</f>
        <v>0</v>
      </c>
      <c r="AL7" s="0" t="n">
        <f aca="false">IFERROR(IF(VALUE(RIGHT(D7,4))&gt;=2020,1,0),0)</f>
        <v>0</v>
      </c>
      <c r="AM7" s="0" t="n">
        <f aca="false">IF(G7="Hotelová část FF",IF(AL7=1,IF(Z7=1,IF(OR(AA7="2a",AA7="2b",AA7=1),0.5*1290*AB7+AB7*75,0.5*1290*AB7),0),0),0)</f>
        <v>0</v>
      </c>
      <c r="AN7" s="0" t="n">
        <f aca="false">IF(G7="Depandance FF nebo Parkhotel",(IF(AL7=1,IF(Z7=0,IF(OR(AA7="2a",AA7=1),0.5*1190*AB7+AB7*75,0.5*1190*AB7),0),0)),0)</f>
        <v>0</v>
      </c>
      <c r="AO7" s="0" t="e">
        <f aca="false">IF(VALUE(RIGHT(D7,4))&gt;=2023,1,0)</f>
        <v>#VALUE!</v>
      </c>
      <c r="AP7" s="0" t="n">
        <f aca="false">IF(I7=TRUE(),0,IF(K7=TRUE(),IF(Y7=1,290,290),0))</f>
        <v>0</v>
      </c>
    </row>
    <row r="8" customFormat="false" ht="14.25" hidden="false" customHeight="false" outlineLevel="0" collapsed="false">
      <c r="A8" s="35" t="s">
        <v>57</v>
      </c>
      <c r="B8" s="36"/>
      <c r="C8" s="37"/>
      <c r="D8" s="38" t="s">
        <v>21</v>
      </c>
      <c r="E8" s="39"/>
      <c r="F8" s="40"/>
      <c r="G8" s="41"/>
      <c r="H8" s="41"/>
      <c r="I8" s="47" t="b">
        <f aca="false">FALSE()</f>
        <v>0</v>
      </c>
      <c r="J8" s="48" t="b">
        <f aca="false">FALSE()</f>
        <v>0</v>
      </c>
      <c r="K8" s="49" t="b">
        <f aca="false">FALSE()</f>
        <v>0</v>
      </c>
      <c r="L8" s="45" t="n">
        <f aca="false">IF(OR(C8="D16",C8="D18",C8="20"),350,IF(OR(C8="H16",C8="H18",C8="H20"),500,0))</f>
        <v>0</v>
      </c>
      <c r="M8" s="45" t="n">
        <f aca="false">IF(AL8=1,SUM(AK8,AM8:AN8),SUM(AC8:AK8))+AP8</f>
        <v>0</v>
      </c>
      <c r="N8" s="46"/>
      <c r="P8" s="0" t="str">
        <f aca="false">SUBSTITUTE(G8, " ", "_")</f>
        <v/>
      </c>
      <c r="W8" s="0" t="n">
        <f aca="false">IF(C8="doprovod",1,0)</f>
        <v>0</v>
      </c>
      <c r="X8" s="0" t="n">
        <f aca="false">IF(C8="OPEN",1,0)</f>
        <v>0</v>
      </c>
      <c r="Y8" s="0" t="n">
        <f aca="false">IFERROR(IF(VALUE(RIGHT(D8,4))&gt;2004,1,0),0)</f>
        <v>0</v>
      </c>
      <c r="Z8" s="0" t="n">
        <f aca="false">IF(G8="Hotelová část FF",1,0)</f>
        <v>0</v>
      </c>
      <c r="AA8" s="0" t="n">
        <f aca="false">IF(H8="jednolůžkový",1,IF(H8="dvoulůžkový s příplatkem za volné lůžko","2a",IF(H8="dvoulůžkový","2b",IF(H8="třílůžkový",3,IF(H8="čtyřlůžkový",4,IF(H8="pětilůžkový",5,0))))))</f>
        <v>0</v>
      </c>
      <c r="AB8" s="0" t="n">
        <f aca="false">IF(I8=TRUE(),2,IF(J8=TRUE(),1,0))</f>
        <v>0</v>
      </c>
      <c r="AC8" s="0" t="n">
        <f aca="false">IF(G8="hotelová část FF",IF(W8=1,IF(Y8=0,IF(Z8=1,IF(OR(AA8="2b",AA8="2a"),AB8*1290+AB8*75,IF(AA8=1,AB8*1290+AB8*150,AB8*1290)),0)),0),0)</f>
        <v>0</v>
      </c>
      <c r="AD8" s="0" t="n">
        <f aca="false">IF(G8="hotelová část FF",(IF(AL8=1,0,IF(W8=1,IF(Y8=1,IF(Z8=1,IF(OR(AA8="2a",AA8="2b"),AB8*1190+AB8*75,IF(AA8=1,AB8*1190+AB8*150,AB8*1190)),0),0),0))),0)</f>
        <v>0</v>
      </c>
      <c r="AE8" s="0" t="n">
        <f aca="false">IF(G8="hotelová část FF",(IF(AL8=1,0,IF(X8=1,IF(Z8=1,IF(OR(AA8="2a",AA8="2b"),AB8*1190+AB8*75,IF(AA8=1,1190*AB8+AB8*150,AB8*1190)),0),0))),0)</f>
        <v>0</v>
      </c>
      <c r="AF8" s="0" t="n">
        <f aca="false">IF(G8="hotelová část FF",(IF(AL8=1,0,IF(AND(X8=0,W8=0),IF(Y8=1,IF(Z8=1,IF(OR(AA8="2a",AA8="2b"),AB8*1190+AB8*75,IF(AA8=1,1190*AB8+150*AB8,AB8*1190)),0),0),0))),0)</f>
        <v>0</v>
      </c>
      <c r="AG8" s="0" t="n">
        <f aca="false">IF(G8="Depandance FF",IF(W8=1,IF(Y8=0,IF(Z8=0,IF(OR(AA8="2b",AA8="2a"),AB8*1190+AB8*75,IF(AA8=1,AB8*1190+AB8*150,AB8*1190)),0)),0),0)</f>
        <v>0</v>
      </c>
      <c r="AH8" s="0" t="n">
        <f aca="false">IF(G8="Depandance FF",(IF(AL8=1,0,IF(W8=1,IF(Y8=1,IF(Z8=0,IF(OR(AA8="2a",AA8="2b"),AB8*1090+AB8*75,IF(AA8=1,AB8*1090+AB8*150,AB8*1090)),0),0),0))),0)</f>
        <v>0</v>
      </c>
      <c r="AI8" s="0" t="n">
        <f aca="false">IF(G8="Depandance FF",(IF(AL8=1,0,IF(X8=1,IF(Z8=0,IF(OR(AA8="2a",AA8="2b"),AB8*1090+AB8*75,IF(AA8=1,1090*AB8+AB8*150,AB8*1090)),0),0))),0)</f>
        <v>0</v>
      </c>
      <c r="AJ8" s="0" t="n">
        <f aca="false">IF(G8="Depandance FF",(IF(AL8=1,0,IF(AND(X8=0,W8=0),IF(Y8=1,IF(Z8=0,IF(OR(AA8="2a",AA8="2b"),AB8*1090+AB8*75,IF(AA8=1,1090*AB8+150*AB8,AB8*1090)),0),0),0))),0)</f>
        <v>0</v>
      </c>
      <c r="AK8" s="0" t="n">
        <f aca="false">IF(AB8=1,100,0)</f>
        <v>0</v>
      </c>
      <c r="AL8" s="0" t="n">
        <f aca="false">IFERROR(IF(VALUE(RIGHT(D8,4))&gt;=2020,1,0),0)</f>
        <v>0</v>
      </c>
      <c r="AM8" s="0" t="n">
        <f aca="false">IF(G8="Hotelová část FF",IF(AL8=1,IF(Z8=1,IF(OR(AA8="2a",AA8="2b",AA8=1),0.5*1290*AB8+AB8*75,0.5*1290*AB8),0),0),0)</f>
        <v>0</v>
      </c>
      <c r="AN8" s="0" t="n">
        <f aca="false">IF(G8="Depandance FF nebo Parkhotel",(IF(AL8=1,IF(Z8=0,IF(OR(AA8="2a",AA8=1),0.5*1190*AB8+AB8*75,0.5*1190*AB8),0),0)),0)</f>
        <v>0</v>
      </c>
      <c r="AO8" s="0" t="e">
        <f aca="false">IF(VALUE(RIGHT(D8,4))&gt;=2023,1,0)</f>
        <v>#VALUE!</v>
      </c>
      <c r="AP8" s="0" t="n">
        <f aca="false">IF(I8=TRUE(),0,IF(K8=TRUE(),IF(Y8=1,290,290),0))</f>
        <v>0</v>
      </c>
    </row>
    <row r="9" customFormat="false" ht="14.25" hidden="false" customHeight="false" outlineLevel="0" collapsed="false">
      <c r="A9" s="35" t="s">
        <v>58</v>
      </c>
      <c r="B9" s="36"/>
      <c r="C9" s="37"/>
      <c r="D9" s="38" t="s">
        <v>21</v>
      </c>
      <c r="E9" s="39"/>
      <c r="F9" s="40"/>
      <c r="G9" s="41"/>
      <c r="H9" s="41"/>
      <c r="I9" s="42" t="b">
        <f aca="false">FALSE()</f>
        <v>0</v>
      </c>
      <c r="J9" s="43" t="b">
        <f aca="false">FALSE()</f>
        <v>0</v>
      </c>
      <c r="K9" s="44" t="b">
        <f aca="false">FALSE()</f>
        <v>0</v>
      </c>
      <c r="L9" s="45" t="n">
        <f aca="false">IF(OR(C9="D16",C9="D18",C9="20"),350,IF(OR(C9="H16",C9="H18",C9="H20"),500,0))</f>
        <v>0</v>
      </c>
      <c r="M9" s="45" t="n">
        <f aca="false">IF(AL9=1,SUM(AK9,AM9:AN9),SUM(AC9:AK9))+AP9</f>
        <v>0</v>
      </c>
      <c r="N9" s="46"/>
      <c r="P9" s="0" t="str">
        <f aca="false">SUBSTITUTE(G9, " ", "_")</f>
        <v/>
      </c>
      <c r="W9" s="0" t="n">
        <f aca="false">IF(C9="doprovod",1,0)</f>
        <v>0</v>
      </c>
      <c r="X9" s="0" t="n">
        <f aca="false">IF(C9="OPEN",1,0)</f>
        <v>0</v>
      </c>
      <c r="Y9" s="0" t="n">
        <f aca="false">IFERROR(IF(VALUE(RIGHT(D9,4))&gt;2004,1,0),0)</f>
        <v>0</v>
      </c>
      <c r="Z9" s="0" t="n">
        <f aca="false">IF(G9="Hotelová část FF",1,0)</f>
        <v>0</v>
      </c>
      <c r="AA9" s="0" t="n">
        <f aca="false">IF(H9="jednolůžkový",1,IF(H9="dvoulůžkový s příplatkem za volné lůžko","2a",IF(H9="dvoulůžkový","2b",IF(H9="třílůžkový",3,IF(H9="čtyřlůžkový",4,IF(H9="pětilůžkový",5,0))))))</f>
        <v>0</v>
      </c>
      <c r="AB9" s="0" t="n">
        <f aca="false">IF(I9=TRUE(),2,IF(J9=TRUE(),1,0))</f>
        <v>0</v>
      </c>
      <c r="AC9" s="0" t="n">
        <f aca="false">IF(G9="hotelová část FF",IF(W9=1,IF(Y9=0,IF(Z9=1,IF(OR(AA9="2b",AA9="2a"),AB9*1290+AB9*75,IF(AA9=1,AB9*1290+AB9*150,AB9*1290)),0)),0),0)</f>
        <v>0</v>
      </c>
      <c r="AD9" s="0" t="n">
        <f aca="false">IF(G9="hotelová část FF",(IF(AL9=1,0,IF(W9=1,IF(Y9=1,IF(Z9=1,IF(OR(AA9="2a",AA9="2b"),AB9*1190+AB9*75,IF(AA9=1,AB9*1190+AB9*150,AB9*1190)),0),0),0))),0)</f>
        <v>0</v>
      </c>
      <c r="AE9" s="0" t="n">
        <f aca="false">IF(G9="hotelová část FF",(IF(AL9=1,0,IF(X9=1,IF(Z9=1,IF(OR(AA9="2a",AA9="2b"),AB9*1190+AB9*75,IF(AA9=1,1190*AB9+AB9*150,AB9*1190)),0),0))),0)</f>
        <v>0</v>
      </c>
      <c r="AF9" s="0" t="n">
        <f aca="false">IF(G9="hotelová část FF",(IF(AL9=1,0,IF(AND(X9=0,W9=0),IF(Y9=1,IF(Z9=1,IF(OR(AA9="2a",AA9="2b"),AB9*1190+AB9*75,IF(AA9=1,1190*AB9+150*AB9,AB9*1190)),0),0),0))),0)</f>
        <v>0</v>
      </c>
      <c r="AG9" s="0" t="n">
        <f aca="false">IF(G9="Depandance FF",IF(W9=1,IF(Y9=0,IF(Z9=0,IF(OR(AA9="2b",AA9="2a"),AB9*1190+AB9*75,IF(AA9=1,AB9*1190+AB9*150,AB9*1190)),0)),0),0)</f>
        <v>0</v>
      </c>
      <c r="AH9" s="0" t="n">
        <f aca="false">IF(G9="Depandance FF",(IF(AL9=1,0,IF(W9=1,IF(Y9=1,IF(Z9=0,IF(OR(AA9="2a",AA9="2b"),AB9*1090+AB9*75,IF(AA9=1,AB9*1090+AB9*150,AB9*1090)),0),0),0))),0)</f>
        <v>0</v>
      </c>
      <c r="AI9" s="0" t="n">
        <f aca="false">IF(G9="Depandance FF",(IF(AL9=1,0,IF(X9=1,IF(Z9=0,IF(OR(AA9="2a",AA9="2b"),AB9*1090+AB9*75,IF(AA9=1,1090*AB9+AB9*150,AB9*1090)),0),0))),0)</f>
        <v>0</v>
      </c>
      <c r="AJ9" s="0" t="n">
        <f aca="false">IF(G9="Depandance FF",(IF(AL9=1,0,IF(AND(X9=0,W9=0),IF(Y9=1,IF(Z9=0,IF(OR(AA9="2a",AA9="2b"),AB9*1090+AB9*75,IF(AA9=1,1090*AB9+150*AB9,AB9*1090)),0),0),0))),0)</f>
        <v>0</v>
      </c>
      <c r="AK9" s="0" t="n">
        <f aca="false">IF(AB9=1,100,0)</f>
        <v>0</v>
      </c>
      <c r="AL9" s="0" t="n">
        <f aca="false">IFERROR(IF(VALUE(RIGHT(D9,4))&gt;=2020,1,0),0)</f>
        <v>0</v>
      </c>
      <c r="AM9" s="0" t="n">
        <f aca="false">IF(G9="Hotelová část FF",IF(AL9=1,IF(Z9=1,IF(OR(AA9="2a",AA9="2b",AA9=1),0.5*1290*AB9+AB9*75,0.5*1290*AB9),0),0),0)</f>
        <v>0</v>
      </c>
      <c r="AN9" s="0" t="n">
        <f aca="false">IF(G9="Depandance FF nebo Parkhotel",(IF(AL9=1,IF(Z9=0,IF(OR(AA9="2a",AA9=1),0.5*1190*AB9+AB9*75,0.5*1190*AB9),0),0)),0)</f>
        <v>0</v>
      </c>
      <c r="AO9" s="0" t="e">
        <f aca="false">IF(VALUE(RIGHT(D9,4))&gt;=2023,1,0)</f>
        <v>#VALUE!</v>
      </c>
      <c r="AP9" s="0" t="n">
        <f aca="false">IF(I9=TRUE(),0,IF(K9=TRUE(),IF(Y9=1,290,290),0))</f>
        <v>0</v>
      </c>
    </row>
    <row r="10" customFormat="false" ht="14.25" hidden="false" customHeight="false" outlineLevel="0" collapsed="false">
      <c r="A10" s="35" t="s">
        <v>59</v>
      </c>
      <c r="B10" s="36"/>
      <c r="C10" s="37"/>
      <c r="D10" s="38" t="s">
        <v>21</v>
      </c>
      <c r="E10" s="39"/>
      <c r="F10" s="40"/>
      <c r="G10" s="41"/>
      <c r="H10" s="41"/>
      <c r="I10" s="47" t="b">
        <f aca="false">FALSE()</f>
        <v>0</v>
      </c>
      <c r="J10" s="48" t="b">
        <f aca="false">FALSE()</f>
        <v>0</v>
      </c>
      <c r="K10" s="49" t="b">
        <f aca="false">FALSE()</f>
        <v>0</v>
      </c>
      <c r="L10" s="45" t="n">
        <f aca="false">IF(OR(C10="D16",C10="D18",C10="20"),350,IF(OR(C10="H16",C10="H18",C10="H20"),500,0))</f>
        <v>0</v>
      </c>
      <c r="M10" s="45" t="n">
        <f aca="false">IF(AL10=1,SUM(AK10,AM10:AN10),SUM(AC10:AK10))+AP10</f>
        <v>0</v>
      </c>
      <c r="N10" s="46"/>
      <c r="P10" s="0" t="str">
        <f aca="false">SUBSTITUTE(G10, " ", "_")</f>
        <v/>
      </c>
      <c r="W10" s="0" t="n">
        <f aca="false">IF(C10="doprovod",1,0)</f>
        <v>0</v>
      </c>
      <c r="X10" s="0" t="n">
        <f aca="false">IF(C10="OPEN",1,0)</f>
        <v>0</v>
      </c>
      <c r="Y10" s="0" t="n">
        <f aca="false">IFERROR(IF(VALUE(RIGHT(D10,4))&gt;2004,1,0),0)</f>
        <v>0</v>
      </c>
      <c r="Z10" s="0" t="n">
        <f aca="false">IF(G10="Hotelová část FF",1,0)</f>
        <v>0</v>
      </c>
      <c r="AA10" s="0" t="n">
        <f aca="false">IF(H10="jednolůžkový",1,IF(H10="dvoulůžkový s příplatkem za volné lůžko","2a",IF(H10="dvoulůžkový","2b",IF(H10="třílůžkový",3,IF(H10="čtyřlůžkový",4,IF(H10="pětilůžkový",5,0))))))</f>
        <v>0</v>
      </c>
      <c r="AB10" s="0" t="n">
        <f aca="false">IF(I10=TRUE(),2,IF(J10=TRUE(),1,0))</f>
        <v>0</v>
      </c>
      <c r="AC10" s="0" t="n">
        <f aca="false">IF(G10="hotelová část FF",IF(W10=1,IF(Y10=0,IF(Z10=1,IF(OR(AA10="2b",AA10="2a"),AB10*1290+AB10*75,IF(AA10=1,AB10*1290+AB10*150,AB10*1290)),0)),0),0)</f>
        <v>0</v>
      </c>
      <c r="AD10" s="0" t="n">
        <f aca="false">IF(G10="hotelová část FF",(IF(AL10=1,0,IF(W10=1,IF(Y10=1,IF(Z10=1,IF(OR(AA10="2a",AA10="2b"),AB10*1190+AB10*75,IF(AA10=1,AB10*1190+AB10*150,AB10*1190)),0),0),0))),0)</f>
        <v>0</v>
      </c>
      <c r="AE10" s="0" t="n">
        <f aca="false">IF(G10="hotelová část FF",(IF(AL10=1,0,IF(X10=1,IF(Z10=1,IF(OR(AA10="2a",AA10="2b"),AB10*1190+AB10*75,IF(AA10=1,1190*AB10+AB10*150,AB10*1190)),0),0))),0)</f>
        <v>0</v>
      </c>
      <c r="AF10" s="0" t="n">
        <f aca="false">IF(G10="hotelová část FF",(IF(AL10=1,0,IF(AND(X10=0,W10=0),IF(Y10=1,IF(Z10=1,IF(OR(AA10="2a",AA10="2b"),AB10*1190+AB10*75,IF(AA10=1,1190*AB10+150*AB10,AB10*1190)),0),0),0))),0)</f>
        <v>0</v>
      </c>
      <c r="AG10" s="0" t="n">
        <f aca="false">IF(G10="Depandance FF",IF(W10=1,IF(Y10=0,IF(Z10=0,IF(OR(AA10="2b",AA10="2a"),AB10*1190+AB10*75,IF(AA10=1,AB10*1190+AB10*150,AB10*1190)),0)),0),0)</f>
        <v>0</v>
      </c>
      <c r="AH10" s="0" t="n">
        <f aca="false">IF(G10="Depandance FF",(IF(AL10=1,0,IF(W10=1,IF(Y10=1,IF(Z10=0,IF(OR(AA10="2a",AA10="2b"),AB10*1090+AB10*75,IF(AA10=1,AB10*1090+AB10*150,AB10*1090)),0),0),0))),0)</f>
        <v>0</v>
      </c>
      <c r="AI10" s="0" t="n">
        <f aca="false">IF(G10="Depandance FF",(IF(AL10=1,0,IF(X10=1,IF(Z10=0,IF(OR(AA10="2a",AA10="2b"),AB10*1090+AB10*75,IF(AA10=1,1090*AB10+AB10*150,AB10*1090)),0),0))),0)</f>
        <v>0</v>
      </c>
      <c r="AJ10" s="0" t="n">
        <f aca="false">IF(G10="Depandance FF",(IF(AL10=1,0,IF(AND(X10=0,W10=0),IF(Y10=1,IF(Z10=0,IF(OR(AA10="2a",AA10="2b"),AB10*1090+AB10*75,IF(AA10=1,1090*AB10+150*AB10,AB10*1090)),0),0),0))),0)</f>
        <v>0</v>
      </c>
      <c r="AK10" s="0" t="n">
        <f aca="false">IF(AB10=1,100,0)</f>
        <v>0</v>
      </c>
      <c r="AL10" s="0" t="n">
        <f aca="false">IFERROR(IF(VALUE(RIGHT(D10,4))&gt;=2020,1,0),0)</f>
        <v>0</v>
      </c>
      <c r="AM10" s="0" t="n">
        <f aca="false">IF(G10="Hotelová část FF",IF(AL10=1,IF(Z10=1,IF(OR(AA10="2a",AA10="2b",AA10=1),0.5*1290*AB10+AB10*75,0.5*1290*AB10),0),0),0)</f>
        <v>0</v>
      </c>
      <c r="AN10" s="0" t="n">
        <f aca="false">IF(G10="Depandance FF nebo Parkhotel",(IF(AL10=1,IF(Z10=0,IF(OR(AA10="2a",AA10=1),0.5*1190*AB10+AB10*75,0.5*1190*AB10),0),0)),0)</f>
        <v>0</v>
      </c>
      <c r="AO10" s="0" t="e">
        <f aca="false">IF(VALUE(RIGHT(D10,4))&gt;=2023,1,0)</f>
        <v>#VALUE!</v>
      </c>
      <c r="AP10" s="0" t="n">
        <f aca="false">IF(I10=TRUE(),0,IF(K10=TRUE(),IF(Y10=1,290,290),0))</f>
        <v>0</v>
      </c>
    </row>
    <row r="11" customFormat="false" ht="14.25" hidden="false" customHeight="false" outlineLevel="0" collapsed="false">
      <c r="A11" s="35" t="s">
        <v>60</v>
      </c>
      <c r="B11" s="36"/>
      <c r="C11" s="37"/>
      <c r="D11" s="38" t="s">
        <v>21</v>
      </c>
      <c r="E11" s="39"/>
      <c r="F11" s="40"/>
      <c r="G11" s="41"/>
      <c r="H11" s="41"/>
      <c r="I11" s="42" t="b">
        <f aca="false">FALSE()</f>
        <v>0</v>
      </c>
      <c r="J11" s="43" t="b">
        <f aca="false">FALSE()</f>
        <v>0</v>
      </c>
      <c r="K11" s="44" t="b">
        <f aca="false">FALSE()</f>
        <v>0</v>
      </c>
      <c r="L11" s="45" t="n">
        <f aca="false">IF(OR(C11="D16",C11="D18",C11="20"),350,IF(OR(C11="H16",C11="H18",C11="H20"),500,0))</f>
        <v>0</v>
      </c>
      <c r="M11" s="45" t="n">
        <f aca="false">IF(AL11=1,SUM(AK11,AM11:AN11),SUM(AC11:AK11))+AP11</f>
        <v>0</v>
      </c>
      <c r="N11" s="46"/>
      <c r="P11" s="0" t="str">
        <f aca="false">SUBSTITUTE(G11, " ", "_")</f>
        <v/>
      </c>
      <c r="W11" s="0" t="n">
        <f aca="false">IF(C11="doprovod",1,0)</f>
        <v>0</v>
      </c>
      <c r="X11" s="0" t="n">
        <f aca="false">IF(C11="OPEN",1,0)</f>
        <v>0</v>
      </c>
      <c r="Y11" s="0" t="n">
        <f aca="false">IFERROR(IF(VALUE(RIGHT(D11,4))&gt;2004,1,0),0)</f>
        <v>0</v>
      </c>
      <c r="Z11" s="0" t="n">
        <f aca="false">IF(G11="Hotelová část FF",1,0)</f>
        <v>0</v>
      </c>
      <c r="AA11" s="0" t="n">
        <f aca="false">IF(H11="jednolůžkový",1,IF(H11="dvoulůžkový s příplatkem za volné lůžko","2a",IF(H11="dvoulůžkový","2b",IF(H11="třílůžkový",3,IF(H11="čtyřlůžkový",4,IF(H11="pětilůžkový",5,0))))))</f>
        <v>0</v>
      </c>
      <c r="AB11" s="0" t="n">
        <f aca="false">IF(I11=TRUE(),2,IF(J11=TRUE(),1,0))</f>
        <v>0</v>
      </c>
      <c r="AC11" s="0" t="n">
        <f aca="false">IF(G11="hotelová část FF",IF(W11=1,IF(Y11=0,IF(Z11=1,IF(OR(AA11="2b",AA11="2a"),AB11*1290+AB11*75,IF(AA11=1,AB11*1290+AB11*150,AB11*1290)),0)),0),0)</f>
        <v>0</v>
      </c>
      <c r="AD11" s="0" t="n">
        <f aca="false">IF(G11="hotelová část FF",(IF(AL11=1,0,IF(W11=1,IF(Y11=1,IF(Z11=1,IF(OR(AA11="2a",AA11="2b"),AB11*1190+AB11*75,IF(AA11=1,AB11*1190+AB11*150,AB11*1190)),0),0),0))),0)</f>
        <v>0</v>
      </c>
      <c r="AE11" s="0" t="n">
        <f aca="false">IF(G11="hotelová část FF",(IF(AL11=1,0,IF(X11=1,IF(Z11=1,IF(OR(AA11="2a",AA11="2b"),AB11*1190+AB11*75,IF(AA11=1,1190*AB11+AB11*150,AB11*1190)),0),0))),0)</f>
        <v>0</v>
      </c>
      <c r="AF11" s="0" t="n">
        <f aca="false">IF(G11="hotelová část FF",(IF(AL11=1,0,IF(AND(X11=0,W11=0),IF(Y11=1,IF(Z11=1,IF(OR(AA11="2a",AA11="2b"),AB11*1190+AB11*75,IF(AA11=1,1190*AB11+150*AB11,AB11*1190)),0),0),0))),0)</f>
        <v>0</v>
      </c>
      <c r="AG11" s="0" t="n">
        <f aca="false">IF(G11="Depandance FF",IF(W11=1,IF(Y11=0,IF(Z11=0,IF(OR(AA11="2b",AA11="2a"),AB11*1190+AB11*75,IF(AA11=1,AB11*1190+AB11*150,AB11*1190)),0)),0),0)</f>
        <v>0</v>
      </c>
      <c r="AH11" s="0" t="n">
        <f aca="false">IF(G11="Depandance FF",(IF(AL11=1,0,IF(W11=1,IF(Y11=1,IF(Z11=0,IF(OR(AA11="2a",AA11="2b"),AB11*1090+AB11*75,IF(AA11=1,AB11*1090+AB11*150,AB11*1090)),0),0),0))),0)</f>
        <v>0</v>
      </c>
      <c r="AI11" s="0" t="n">
        <f aca="false">IF(G11="Depandance FF",(IF(AL11=1,0,IF(X11=1,IF(Z11=0,IF(OR(AA11="2a",AA11="2b"),AB11*1090+AB11*75,IF(AA11=1,1090*AB11+AB11*150,AB11*1090)),0),0))),0)</f>
        <v>0</v>
      </c>
      <c r="AJ11" s="0" t="n">
        <f aca="false">IF(G11="Depandance FF",(IF(AL11=1,0,IF(AND(X11=0,W11=0),IF(Y11=1,IF(Z11=0,IF(OR(AA11="2a",AA11="2b"),AB11*1090+AB11*75,IF(AA11=1,1090*AB11+150*AB11,AB11*1090)),0),0),0))),0)</f>
        <v>0</v>
      </c>
      <c r="AK11" s="0" t="n">
        <f aca="false">IF(AB11=1,100,0)</f>
        <v>0</v>
      </c>
      <c r="AL11" s="0" t="n">
        <f aca="false">IFERROR(IF(VALUE(RIGHT(D11,4))&gt;=2020,1,0),0)</f>
        <v>0</v>
      </c>
      <c r="AM11" s="0" t="n">
        <f aca="false">IF(G11="Hotelová část FF",IF(AL11=1,IF(Z11=1,IF(OR(AA11="2a",AA11="2b",AA11=1),0.5*1290*AB11+AB11*75,0.5*1290*AB11),0),0),0)</f>
        <v>0</v>
      </c>
      <c r="AN11" s="0" t="n">
        <f aca="false">IF(G11="Depandance FF nebo Parkhotel",(IF(AL11=1,IF(Z11=0,IF(OR(AA11="2a",AA11=1),0.5*1190*AB11+AB11*75,0.5*1190*AB11),0),0)),0)</f>
        <v>0</v>
      </c>
      <c r="AO11" s="0" t="e">
        <f aca="false">IF(VALUE(RIGHT(D11,4))&gt;=2023,1,0)</f>
        <v>#VALUE!</v>
      </c>
      <c r="AP11" s="0" t="n">
        <f aca="false">IF(I11=TRUE(),0,IF(K11=TRUE(),IF(Y11=1,290,290),0))</f>
        <v>0</v>
      </c>
    </row>
    <row r="12" customFormat="false" ht="14.25" hidden="false" customHeight="false" outlineLevel="0" collapsed="false">
      <c r="A12" s="35" t="s">
        <v>61</v>
      </c>
      <c r="B12" s="36"/>
      <c r="C12" s="37"/>
      <c r="D12" s="38" t="s">
        <v>21</v>
      </c>
      <c r="E12" s="39"/>
      <c r="F12" s="40"/>
      <c r="G12" s="41"/>
      <c r="H12" s="41"/>
      <c r="I12" s="47" t="b">
        <f aca="false">FALSE()</f>
        <v>0</v>
      </c>
      <c r="J12" s="48" t="b">
        <f aca="false">FALSE()</f>
        <v>0</v>
      </c>
      <c r="K12" s="49" t="b">
        <f aca="false">FALSE()</f>
        <v>0</v>
      </c>
      <c r="L12" s="45" t="n">
        <f aca="false">IF(OR(C12="D16",C12="D18",C12="20"),350,IF(OR(C12="H16",C12="H18",C12="H20"),500,0))</f>
        <v>0</v>
      </c>
      <c r="M12" s="45" t="n">
        <f aca="false">IF(AL12=1,SUM(AK12,AM12:AN12),SUM(AC12:AK12))+AP12</f>
        <v>0</v>
      </c>
      <c r="N12" s="46"/>
      <c r="P12" s="0" t="str">
        <f aca="false">SUBSTITUTE(G12, " ", "_")</f>
        <v/>
      </c>
      <c r="W12" s="0" t="n">
        <f aca="false">IF(C12="doprovod",1,0)</f>
        <v>0</v>
      </c>
      <c r="X12" s="0" t="n">
        <f aca="false">IF(C12="OPEN",1,0)</f>
        <v>0</v>
      </c>
      <c r="Y12" s="0" t="n">
        <f aca="false">IFERROR(IF(VALUE(RIGHT(D12,4))&gt;2004,1,0),0)</f>
        <v>0</v>
      </c>
      <c r="Z12" s="0" t="n">
        <f aca="false">IF(G12="Hotelová část FF",1,0)</f>
        <v>0</v>
      </c>
      <c r="AA12" s="0" t="n">
        <f aca="false">IF(H12="jednolůžkový",1,IF(H12="dvoulůžkový s příplatkem za volné lůžko","2a",IF(H12="dvoulůžkový","2b",IF(H12="třílůžkový",3,IF(H12="čtyřlůžkový",4,IF(H12="pětilůžkový",5,0))))))</f>
        <v>0</v>
      </c>
      <c r="AB12" s="0" t="n">
        <f aca="false">IF(I12=TRUE(),2,IF(J12=TRUE(),1,0))</f>
        <v>0</v>
      </c>
      <c r="AC12" s="0" t="n">
        <f aca="false">IF(G12="hotelová část FF",IF(W12=1,IF(Y12=0,IF(Z12=1,IF(OR(AA12="2b",AA12="2a"),AB12*1290+AB12*75,IF(AA12=1,AB12*1290+AB12*150,AB12*1290)),0)),0),0)</f>
        <v>0</v>
      </c>
      <c r="AD12" s="0" t="n">
        <f aca="false">IF(G12="hotelová část FF",(IF(AL12=1,0,IF(W12=1,IF(Y12=1,IF(Z12=1,IF(OR(AA12="2a",AA12="2b"),AB12*1190+AB12*75,IF(AA12=1,AB12*1190+AB12*150,AB12*1190)),0),0),0))),0)</f>
        <v>0</v>
      </c>
      <c r="AE12" s="0" t="n">
        <f aca="false">IF(G12="hotelová část FF",(IF(AL12=1,0,IF(X12=1,IF(Z12=1,IF(OR(AA12="2a",AA12="2b"),AB12*1190+AB12*75,IF(AA12=1,1190*AB12+AB12*150,AB12*1190)),0),0))),0)</f>
        <v>0</v>
      </c>
      <c r="AF12" s="0" t="n">
        <f aca="false">IF(G12="hotelová část FF",(IF(AL12=1,0,IF(AND(X12=0,W12=0),IF(Y12=1,IF(Z12=1,IF(OR(AA12="2a",AA12="2b"),AB12*1190+AB12*75,IF(AA12=1,1190*AB12+150*AB12,AB12*1190)),0),0),0))),0)</f>
        <v>0</v>
      </c>
      <c r="AG12" s="0" t="n">
        <f aca="false">IF(G12="Depandance FF",IF(W12=1,IF(Y12=0,IF(Z12=0,IF(OR(AA12="2b",AA12="2a"),AB12*1190+AB12*75,IF(AA12=1,AB12*1190+AB12*150,AB12*1190)),0)),0),0)</f>
        <v>0</v>
      </c>
      <c r="AH12" s="0" t="n">
        <f aca="false">IF(G12="Depandance FF",(IF(AL12=1,0,IF(W12=1,IF(Y12=1,IF(Z12=0,IF(OR(AA12="2a",AA12="2b"),AB12*1090+AB12*75,IF(AA12=1,AB12*1090+AB12*150,AB12*1090)),0),0),0))),0)</f>
        <v>0</v>
      </c>
      <c r="AI12" s="0" t="n">
        <f aca="false">IF(G12="Depandance FF",(IF(AL12=1,0,IF(X12=1,IF(Z12=0,IF(OR(AA12="2a",AA12="2b"),AB12*1090+AB12*75,IF(AA12=1,1090*AB12+AB12*150,AB12*1090)),0),0))),0)</f>
        <v>0</v>
      </c>
      <c r="AJ12" s="0" t="n">
        <f aca="false">IF(G12="Depandance FF",(IF(AL12=1,0,IF(AND(X12=0,W12=0),IF(Y12=1,IF(Z12=0,IF(OR(AA12="2a",AA12="2b"),AB12*1090+AB12*75,IF(AA12=1,1090*AB12+150*AB12,AB12*1090)),0),0),0))),0)</f>
        <v>0</v>
      </c>
      <c r="AK12" s="0" t="n">
        <f aca="false">IF(AB12=1,100,0)</f>
        <v>0</v>
      </c>
      <c r="AL12" s="0" t="n">
        <f aca="false">IFERROR(IF(VALUE(RIGHT(D12,4))&gt;=2020,1,0),0)</f>
        <v>0</v>
      </c>
      <c r="AM12" s="0" t="n">
        <f aca="false">IF(G12="Hotelová část FF",IF(AL12=1,IF(Z12=1,IF(OR(AA12="2a",AA12="2b",AA12=1),0.5*1290*AB12+AB12*75,0.5*1290*AB12),0),0),0)</f>
        <v>0</v>
      </c>
      <c r="AN12" s="0" t="n">
        <f aca="false">IF(G12="Depandance FF nebo Parkhotel",(IF(AL12=1,IF(Z12=0,IF(OR(AA12="2a",AA12=1),0.5*1190*AB12+AB12*75,0.5*1190*AB12),0),0)),0)</f>
        <v>0</v>
      </c>
      <c r="AO12" s="0" t="e">
        <f aca="false">IF(VALUE(RIGHT(D12,4))&gt;=2023,1,0)</f>
        <v>#VALUE!</v>
      </c>
      <c r="AP12" s="0" t="n">
        <f aca="false">IF(I12=TRUE(),0,IF(K12=TRUE(),IF(Y12=1,290,290),0))</f>
        <v>0</v>
      </c>
    </row>
    <row r="13" customFormat="false" ht="14.25" hidden="false" customHeight="false" outlineLevel="0" collapsed="false">
      <c r="A13" s="35" t="s">
        <v>62</v>
      </c>
      <c r="B13" s="36"/>
      <c r="C13" s="37"/>
      <c r="D13" s="38" t="s">
        <v>21</v>
      </c>
      <c r="E13" s="39"/>
      <c r="F13" s="40"/>
      <c r="G13" s="41"/>
      <c r="H13" s="41"/>
      <c r="I13" s="42" t="b">
        <f aca="false">FALSE()</f>
        <v>0</v>
      </c>
      <c r="J13" s="43" t="b">
        <f aca="false">FALSE()</f>
        <v>0</v>
      </c>
      <c r="K13" s="44" t="b">
        <f aca="false">FALSE()</f>
        <v>0</v>
      </c>
      <c r="L13" s="45" t="n">
        <f aca="false">IF(OR(C13="D16",C13="D18",C13="20"),350,IF(OR(C13="H16",C13="H18",C13="H20"),500,0))</f>
        <v>0</v>
      </c>
      <c r="M13" s="45" t="n">
        <f aca="false">IF(AL13=1,SUM(AK13,AM13:AN13),SUM(AC13:AK13))+AP13</f>
        <v>0</v>
      </c>
      <c r="N13" s="46"/>
      <c r="P13" s="0" t="str">
        <f aca="false">SUBSTITUTE(G13, " ", "_")</f>
        <v/>
      </c>
      <c r="W13" s="0" t="n">
        <f aca="false">IF(C13="doprovod",1,0)</f>
        <v>0</v>
      </c>
      <c r="X13" s="0" t="n">
        <f aca="false">IF(C13="OPEN",1,0)</f>
        <v>0</v>
      </c>
      <c r="Y13" s="0" t="n">
        <f aca="false">IFERROR(IF(VALUE(RIGHT(D13,4))&gt;2004,1,0),0)</f>
        <v>0</v>
      </c>
      <c r="Z13" s="0" t="n">
        <f aca="false">IF(G13="Hotelová část FF",1,0)</f>
        <v>0</v>
      </c>
      <c r="AA13" s="0" t="n">
        <f aca="false">IF(H13="jednolůžkový",1,IF(H13="dvoulůžkový s příplatkem za volné lůžko","2a",IF(H13="dvoulůžkový","2b",IF(H13="třílůžkový",3,IF(H13="čtyřlůžkový",4,IF(H13="pětilůžkový",5,0))))))</f>
        <v>0</v>
      </c>
      <c r="AB13" s="0" t="n">
        <f aca="false">IF(I13=TRUE(),2,IF(J13=TRUE(),1,0))</f>
        <v>0</v>
      </c>
      <c r="AC13" s="0" t="n">
        <f aca="false">IF(G13="hotelová část FF",IF(W13=1,IF(Y13=0,IF(Z13=1,IF(OR(AA13="2b",AA13="2a"),AB13*1290+AB13*75,IF(AA13=1,AB13*1290+AB13*150,AB13*1290)),0)),0),0)</f>
        <v>0</v>
      </c>
      <c r="AD13" s="0" t="n">
        <f aca="false">IF(G13="hotelová část FF",(IF(AL13=1,0,IF(W13=1,IF(Y13=1,IF(Z13=1,IF(OR(AA13="2a",AA13="2b"),AB13*1190+AB13*75,IF(AA13=1,AB13*1190+AB13*150,AB13*1190)),0),0),0))),0)</f>
        <v>0</v>
      </c>
      <c r="AE13" s="0" t="n">
        <f aca="false">IF(G13="hotelová část FF",(IF(AL13=1,0,IF(X13=1,IF(Z13=1,IF(OR(AA13="2a",AA13="2b"),AB13*1190+AB13*75,IF(AA13=1,1190*AB13+AB13*150,AB13*1190)),0),0))),0)</f>
        <v>0</v>
      </c>
      <c r="AF13" s="0" t="n">
        <f aca="false">IF(G13="hotelová část FF",(IF(AL13=1,0,IF(AND(X13=0,W13=0),IF(Y13=1,IF(Z13=1,IF(OR(AA13="2a",AA13="2b"),AB13*1190+AB13*75,IF(AA13=1,1190*AB13+150*AB13,AB13*1190)),0),0),0))),0)</f>
        <v>0</v>
      </c>
      <c r="AG13" s="0" t="n">
        <f aca="false">IF(G13="Depandance FF",IF(W13=1,IF(Y13=0,IF(Z13=0,IF(OR(AA13="2b",AA13="2a"),AB13*1190+AB13*75,IF(AA13=1,AB13*1190+AB13*150,AB13*1190)),0)),0),0)</f>
        <v>0</v>
      </c>
      <c r="AH13" s="0" t="n">
        <f aca="false">IF(G13="Depandance FF",(IF(AL13=1,0,IF(W13=1,IF(Y13=1,IF(Z13=0,IF(OR(AA13="2a",AA13="2b"),AB13*1090+AB13*75,IF(AA13=1,AB13*1090+AB13*150,AB13*1090)),0),0),0))),0)</f>
        <v>0</v>
      </c>
      <c r="AI13" s="0" t="n">
        <f aca="false">IF(G13="Depandance FF",(IF(AL13=1,0,IF(X13=1,IF(Z13=0,IF(OR(AA13="2a",AA13="2b"),AB13*1090+AB13*75,IF(AA13=1,1090*AB13+AB13*150,AB13*1090)),0),0))),0)</f>
        <v>0</v>
      </c>
      <c r="AJ13" s="0" t="n">
        <f aca="false">IF(G13="Depandance FF",(IF(AL13=1,0,IF(AND(X13=0,W13=0),IF(Y13=1,IF(Z13=0,IF(OR(AA13="2a",AA13="2b"),AB13*1090+AB13*75,IF(AA13=1,1090*AB13+150*AB13,AB13*1090)),0),0),0))),0)</f>
        <v>0</v>
      </c>
      <c r="AK13" s="0" t="n">
        <f aca="false">IF(AB13=1,100,0)</f>
        <v>0</v>
      </c>
      <c r="AL13" s="0" t="n">
        <f aca="false">IFERROR(IF(VALUE(RIGHT(D13,4))&gt;=2020,1,0),0)</f>
        <v>0</v>
      </c>
      <c r="AM13" s="0" t="n">
        <f aca="false">IF(G13="Hotelová část FF",IF(AL13=1,IF(Z13=1,IF(OR(AA13="2a",AA13="2b",AA13=1),0.5*1290*AB13+AB13*75,0.5*1290*AB13),0),0),0)</f>
        <v>0</v>
      </c>
      <c r="AN13" s="0" t="n">
        <f aca="false">IF(G13="Depandance FF nebo Parkhotel",(IF(AL13=1,IF(Z13=0,IF(OR(AA13="2a",AA13=1),0.5*1190*AB13+AB13*75,0.5*1190*AB13),0),0)),0)</f>
        <v>0</v>
      </c>
      <c r="AO13" s="0" t="e">
        <f aca="false">IF(VALUE(RIGHT(D13,4))&gt;=2023,1,0)</f>
        <v>#VALUE!</v>
      </c>
      <c r="AP13" s="0" t="n">
        <f aca="false">IF(I13=TRUE(),0,IF(K13=TRUE(),IF(Y13=1,290,290),0))</f>
        <v>0</v>
      </c>
    </row>
    <row r="14" customFormat="false" ht="14.25" hidden="false" customHeight="false" outlineLevel="0" collapsed="false">
      <c r="A14" s="35" t="s">
        <v>63</v>
      </c>
      <c r="B14" s="36"/>
      <c r="C14" s="37"/>
      <c r="D14" s="38" t="s">
        <v>21</v>
      </c>
      <c r="E14" s="39"/>
      <c r="F14" s="40"/>
      <c r="G14" s="41"/>
      <c r="H14" s="41"/>
      <c r="I14" s="47" t="b">
        <f aca="false">FALSE()</f>
        <v>0</v>
      </c>
      <c r="J14" s="48" t="b">
        <f aca="false">FALSE()</f>
        <v>0</v>
      </c>
      <c r="K14" s="49" t="b">
        <f aca="false">FALSE()</f>
        <v>0</v>
      </c>
      <c r="L14" s="45" t="n">
        <f aca="false">IF(OR(C14="D16",C14="D18",C14="20"),350,IF(OR(C14="H16",C14="H18",C14="H20"),500,0))</f>
        <v>0</v>
      </c>
      <c r="M14" s="45" t="n">
        <f aca="false">IF(AL14=1,SUM(AK14,AM14:AN14),SUM(AC14:AK14))+AP14</f>
        <v>0</v>
      </c>
      <c r="N14" s="46"/>
      <c r="P14" s="0" t="str">
        <f aca="false">SUBSTITUTE(G14, " ", "_")</f>
        <v/>
      </c>
      <c r="W14" s="0" t="n">
        <f aca="false">IF(C14="doprovod",1,0)</f>
        <v>0</v>
      </c>
      <c r="X14" s="0" t="n">
        <f aca="false">IF(C14="OPEN",1,0)</f>
        <v>0</v>
      </c>
      <c r="Y14" s="0" t="n">
        <f aca="false">IFERROR(IF(VALUE(RIGHT(D14,4))&gt;2004,1,0),0)</f>
        <v>0</v>
      </c>
      <c r="Z14" s="0" t="n">
        <f aca="false">IF(G14="Hotelová část FF",1,0)</f>
        <v>0</v>
      </c>
      <c r="AA14" s="0" t="n">
        <f aca="false">IF(H14="jednolůžkový",1,IF(H14="dvoulůžkový s příplatkem za volné lůžko","2a",IF(H14="dvoulůžkový","2b",IF(H14="třílůžkový",3,IF(H14="čtyřlůžkový",4,IF(H14="pětilůžkový",5,0))))))</f>
        <v>0</v>
      </c>
      <c r="AB14" s="0" t="n">
        <f aca="false">IF(I14=TRUE(),2,IF(J14=TRUE(),1,0))</f>
        <v>0</v>
      </c>
      <c r="AC14" s="0" t="n">
        <f aca="false">IF(G14="hotelová část FF",IF(W14=1,IF(Y14=0,IF(Z14=1,IF(OR(AA14="2b",AA14="2a"),AB14*1290+AB14*75,IF(AA14=1,AB14*1290+AB14*150,AB14*1290)),0)),0),0)</f>
        <v>0</v>
      </c>
      <c r="AD14" s="0" t="n">
        <f aca="false">IF(G14="hotelová část FF",(IF(AL14=1,0,IF(W14=1,IF(Y14=1,IF(Z14=1,IF(OR(AA14="2a",AA14="2b"),AB14*1190+AB14*75,IF(AA14=1,AB14*1190+AB14*150,AB14*1190)),0),0),0))),0)</f>
        <v>0</v>
      </c>
      <c r="AE14" s="0" t="n">
        <f aca="false">IF(G14="hotelová část FF",(IF(AL14=1,0,IF(X14=1,IF(Z14=1,IF(OR(AA14="2a",AA14="2b"),AB14*1190+AB14*75,IF(AA14=1,1190*AB14+AB14*150,AB14*1190)),0),0))),0)</f>
        <v>0</v>
      </c>
      <c r="AF14" s="0" t="n">
        <f aca="false">IF(G14="hotelová část FF",(IF(AL14=1,0,IF(AND(X14=0,W14=0),IF(Y14=1,IF(Z14=1,IF(OR(AA14="2a",AA14="2b"),AB14*1190+AB14*75,IF(AA14=1,1190*AB14+150*AB14,AB14*1190)),0),0),0))),0)</f>
        <v>0</v>
      </c>
      <c r="AG14" s="0" t="n">
        <f aca="false">IF(G14="Depandance FF",IF(W14=1,IF(Y14=0,IF(Z14=0,IF(OR(AA14="2b",AA14="2a"),AB14*1190+AB14*75,IF(AA14=1,AB14*1190+AB14*150,AB14*1190)),0)),0),0)</f>
        <v>0</v>
      </c>
      <c r="AH14" s="0" t="n">
        <f aca="false">IF(G14="Depandance FF",(IF(AL14=1,0,IF(W14=1,IF(Y14=1,IF(Z14=0,IF(OR(AA14="2a",AA14="2b"),AB14*1090+AB14*75,IF(AA14=1,AB14*1090+AB14*150,AB14*1090)),0),0),0))),0)</f>
        <v>0</v>
      </c>
      <c r="AI14" s="0" t="n">
        <f aca="false">IF(G14="Depandance FF",(IF(AL14=1,0,IF(X14=1,IF(Z14=0,IF(OR(AA14="2a",AA14="2b"),AB14*1090+AB14*75,IF(AA14=1,1090*AB14+AB14*150,AB14*1090)),0),0))),0)</f>
        <v>0</v>
      </c>
      <c r="AJ14" s="0" t="n">
        <f aca="false">IF(G14="Depandance FF",(IF(AL14=1,0,IF(AND(X14=0,W14=0),IF(Y14=1,IF(Z14=0,IF(OR(AA14="2a",AA14="2b"),AB14*1090+AB14*75,IF(AA14=1,1090*AB14+150*AB14,AB14*1090)),0),0),0))),0)</f>
        <v>0</v>
      </c>
      <c r="AK14" s="0" t="n">
        <f aca="false">IF(AB14=1,100,0)</f>
        <v>0</v>
      </c>
      <c r="AL14" s="0" t="n">
        <f aca="false">IFERROR(IF(VALUE(RIGHT(D14,4))&gt;=2020,1,0),0)</f>
        <v>0</v>
      </c>
      <c r="AM14" s="0" t="n">
        <f aca="false">IF(G14="Hotelová část FF",IF(AL14=1,IF(Z14=1,IF(OR(AA14="2a",AA14="2b",AA14=1),0.5*1290*AB14+AB14*75,0.5*1290*AB14),0),0),0)</f>
        <v>0</v>
      </c>
      <c r="AN14" s="0" t="n">
        <f aca="false">IF(G14="Depandance FF nebo Parkhotel",(IF(AL14=1,IF(Z14=0,IF(OR(AA14="2a",AA14=1),0.5*1190*AB14+AB14*75,0.5*1190*AB14),0),0)),0)</f>
        <v>0</v>
      </c>
      <c r="AO14" s="0" t="e">
        <f aca="false">IF(VALUE(RIGHT(D14,4))&gt;=2023,1,0)</f>
        <v>#VALUE!</v>
      </c>
      <c r="AP14" s="0" t="n">
        <f aca="false">IF(I14=TRUE(),0,IF(K14=TRUE(),IF(Y14=1,290,290),0))</f>
        <v>0</v>
      </c>
    </row>
    <row r="15" customFormat="false" ht="14.25" hidden="false" customHeight="false" outlineLevel="0" collapsed="false">
      <c r="A15" s="35" t="s">
        <v>64</v>
      </c>
      <c r="B15" s="36"/>
      <c r="C15" s="37"/>
      <c r="D15" s="38" t="s">
        <v>21</v>
      </c>
      <c r="E15" s="39"/>
      <c r="F15" s="40"/>
      <c r="G15" s="41"/>
      <c r="H15" s="41"/>
      <c r="I15" s="42" t="b">
        <f aca="false">FALSE()</f>
        <v>0</v>
      </c>
      <c r="J15" s="43" t="b">
        <f aca="false">FALSE()</f>
        <v>0</v>
      </c>
      <c r="K15" s="44" t="b">
        <f aca="false">FALSE()</f>
        <v>0</v>
      </c>
      <c r="L15" s="45" t="n">
        <f aca="false">IF(OR(C15="D16",C15="D18",C15="20"),350,IF(OR(C15="H16",C15="H18",C15="H20"),500,0))</f>
        <v>0</v>
      </c>
      <c r="M15" s="45" t="n">
        <f aca="false">IF(AL15=1,SUM(AK15,AM15:AN15),SUM(AC15:AK15))+AP15</f>
        <v>0</v>
      </c>
      <c r="N15" s="46"/>
      <c r="P15" s="0" t="str">
        <f aca="false">SUBSTITUTE(G15, " ", "_")</f>
        <v/>
      </c>
      <c r="W15" s="0" t="n">
        <f aca="false">IF(C15="doprovod",1,0)</f>
        <v>0</v>
      </c>
      <c r="X15" s="0" t="n">
        <f aca="false">IF(C15="OPEN",1,0)</f>
        <v>0</v>
      </c>
      <c r="Y15" s="0" t="n">
        <f aca="false">IFERROR(IF(VALUE(RIGHT(D15,4))&gt;2004,1,0),0)</f>
        <v>0</v>
      </c>
      <c r="Z15" s="0" t="n">
        <f aca="false">IF(G15="Hotelová část FF",1,0)</f>
        <v>0</v>
      </c>
      <c r="AA15" s="0" t="n">
        <f aca="false">IF(H15="jednolůžkový",1,IF(H15="dvoulůžkový s příplatkem za volné lůžko","2a",IF(H15="dvoulůžkový","2b",IF(H15="třílůžkový",3,IF(H15="čtyřlůžkový",4,IF(H15="pětilůžkový",5,0))))))</f>
        <v>0</v>
      </c>
      <c r="AB15" s="0" t="n">
        <f aca="false">IF(I15=TRUE(),2,IF(J15=TRUE(),1,0))</f>
        <v>0</v>
      </c>
      <c r="AC15" s="0" t="n">
        <f aca="false">IF(G15="hotelová část FF",IF(W15=1,IF(Y15=0,IF(Z15=1,IF(OR(AA15="2b",AA15="2a"),AB15*1290+AB15*75,IF(AA15=1,AB15*1290+AB15*150,AB15*1290)),0)),0),0)</f>
        <v>0</v>
      </c>
      <c r="AD15" s="0" t="n">
        <f aca="false">IF(G15="hotelová část FF",(IF(AL15=1,0,IF(W15=1,IF(Y15=1,IF(Z15=1,IF(OR(AA15="2a",AA15="2b"),AB15*1190+AB15*75,IF(AA15=1,AB15*1190+AB15*150,AB15*1190)),0),0),0))),0)</f>
        <v>0</v>
      </c>
      <c r="AE15" s="0" t="n">
        <f aca="false">IF(G15="hotelová část FF",(IF(AL15=1,0,IF(X15=1,IF(Z15=1,IF(OR(AA15="2a",AA15="2b"),AB15*1190+AB15*75,IF(AA15=1,1190*AB15+AB15*150,AB15*1190)),0),0))),0)</f>
        <v>0</v>
      </c>
      <c r="AF15" s="0" t="n">
        <f aca="false">IF(G15="hotelová část FF",(IF(AL15=1,0,IF(AND(X15=0,W15=0),IF(Y15=1,IF(Z15=1,IF(OR(AA15="2a",AA15="2b"),AB15*1190+AB15*75,IF(AA15=1,1190*AB15+150*AB15,AB15*1190)),0),0),0))),0)</f>
        <v>0</v>
      </c>
      <c r="AG15" s="0" t="n">
        <f aca="false">IF(G15="Depandance FF",IF(W15=1,IF(Y15=0,IF(Z15=0,IF(OR(AA15="2b",AA15="2a"),AB15*1190+AB15*75,IF(AA15=1,AB15*1190+AB15*150,AB15*1190)),0)),0),0)</f>
        <v>0</v>
      </c>
      <c r="AH15" s="0" t="n">
        <f aca="false">IF(G15="Depandance FF",(IF(AL15=1,0,IF(W15=1,IF(Y15=1,IF(Z15=0,IF(OR(AA15="2a",AA15="2b"),AB15*1090+AB15*75,IF(AA15=1,AB15*1090+AB15*150,AB15*1090)),0),0),0))),0)</f>
        <v>0</v>
      </c>
      <c r="AI15" s="0" t="n">
        <f aca="false">IF(G15="Depandance FF",(IF(AL15=1,0,IF(X15=1,IF(Z15=0,IF(OR(AA15="2a",AA15="2b"),AB15*1090+AB15*75,IF(AA15=1,1090*AB15+AB15*150,AB15*1090)),0),0))),0)</f>
        <v>0</v>
      </c>
      <c r="AJ15" s="0" t="n">
        <f aca="false">IF(G15="Depandance FF",(IF(AL15=1,0,IF(AND(X15=0,W15=0),IF(Y15=1,IF(Z15=0,IF(OR(AA15="2a",AA15="2b"),AB15*1090+AB15*75,IF(AA15=1,1090*AB15+150*AB15,AB15*1090)),0),0),0))),0)</f>
        <v>0</v>
      </c>
      <c r="AK15" s="0" t="n">
        <f aca="false">IF(AB15=1,100,0)</f>
        <v>0</v>
      </c>
      <c r="AL15" s="0" t="n">
        <f aca="false">IFERROR(IF(VALUE(RIGHT(D15,4))&gt;=2020,1,0),0)</f>
        <v>0</v>
      </c>
      <c r="AM15" s="0" t="n">
        <f aca="false">IF(G15="Hotelová část FF",IF(AL15=1,IF(Z15=1,IF(OR(AA15="2a",AA15="2b",AA15=1),0.5*1290*AB15+AB15*75,0.5*1290*AB15),0),0),0)</f>
        <v>0</v>
      </c>
      <c r="AN15" s="0" t="n">
        <f aca="false">IF(G15="Depandance FF nebo Parkhotel",(IF(AL15=1,IF(Z15=0,IF(OR(AA15="2a",AA15=1),0.5*1190*AB15+AB15*75,0.5*1190*AB15),0),0)),0)</f>
        <v>0</v>
      </c>
      <c r="AO15" s="0" t="e">
        <f aca="false">IF(VALUE(RIGHT(D15,4))&gt;=2023,1,0)</f>
        <v>#VALUE!</v>
      </c>
      <c r="AP15" s="0" t="n">
        <f aca="false">IF(I15=TRUE(),0,IF(K15=TRUE(),IF(Y15=1,290,290),0))</f>
        <v>0</v>
      </c>
    </row>
    <row r="16" customFormat="false" ht="14.25" hidden="false" customHeight="false" outlineLevel="0" collapsed="false">
      <c r="A16" s="35" t="s">
        <v>65</v>
      </c>
      <c r="B16" s="36"/>
      <c r="C16" s="37"/>
      <c r="D16" s="38" t="s">
        <v>21</v>
      </c>
      <c r="E16" s="39"/>
      <c r="F16" s="40"/>
      <c r="G16" s="41"/>
      <c r="H16" s="41"/>
      <c r="I16" s="47" t="b">
        <f aca="false">FALSE()</f>
        <v>0</v>
      </c>
      <c r="J16" s="48" t="b">
        <f aca="false">FALSE()</f>
        <v>0</v>
      </c>
      <c r="K16" s="49" t="b">
        <f aca="false">FALSE()</f>
        <v>0</v>
      </c>
      <c r="L16" s="45" t="n">
        <f aca="false">IF(OR(C16="D16",C16="D18",C16="20"),350,IF(OR(C16="H16",C16="H18",C16="H20"),500,0))</f>
        <v>0</v>
      </c>
      <c r="M16" s="45" t="n">
        <f aca="false">IF(AL16=1,SUM(AK16,AM16:AN16),SUM(AC16:AK16))+AP16</f>
        <v>0</v>
      </c>
      <c r="N16" s="46"/>
      <c r="P16" s="0" t="str">
        <f aca="false">SUBSTITUTE(G16, " ", "_")</f>
        <v/>
      </c>
      <c r="W16" s="0" t="n">
        <f aca="false">IF(C16="doprovod",1,0)</f>
        <v>0</v>
      </c>
      <c r="X16" s="0" t="n">
        <f aca="false">IF(C16="OPEN",1,0)</f>
        <v>0</v>
      </c>
      <c r="Y16" s="0" t="n">
        <f aca="false">IFERROR(IF(VALUE(RIGHT(D16,4))&gt;2004,1,0),0)</f>
        <v>0</v>
      </c>
      <c r="Z16" s="0" t="n">
        <f aca="false">IF(G16="Hotelová část FF",1,0)</f>
        <v>0</v>
      </c>
      <c r="AA16" s="0" t="n">
        <f aca="false">IF(H16="jednolůžkový",1,IF(H16="dvoulůžkový s příplatkem za volné lůžko","2a",IF(H16="dvoulůžkový","2b",IF(H16="třílůžkový",3,IF(H16="čtyřlůžkový",4,IF(H16="pětilůžkový",5,0))))))</f>
        <v>0</v>
      </c>
      <c r="AB16" s="0" t="n">
        <f aca="false">IF(I16=TRUE(),2,IF(J16=TRUE(),1,0))</f>
        <v>0</v>
      </c>
      <c r="AC16" s="0" t="n">
        <f aca="false">IF(G16="hotelová část FF",IF(W16=1,IF(Y16=0,IF(Z16=1,IF(OR(AA16="2b",AA16="2a"),AB16*1290+AB16*75,IF(AA16=1,AB16*1290+AB16*150,AB16*1290)),0)),0),0)</f>
        <v>0</v>
      </c>
      <c r="AD16" s="0" t="n">
        <f aca="false">IF(G16="hotelová část FF",(IF(AL16=1,0,IF(W16=1,IF(Y16=1,IF(Z16=1,IF(OR(AA16="2a",AA16="2b"),AB16*1190+AB16*75,IF(AA16=1,AB16*1190+AB16*150,AB16*1190)),0),0),0))),0)</f>
        <v>0</v>
      </c>
      <c r="AE16" s="0" t="n">
        <f aca="false">IF(G16="hotelová část FF",(IF(AL16=1,0,IF(X16=1,IF(Z16=1,IF(OR(AA16="2a",AA16="2b"),AB16*1190+AB16*75,IF(AA16=1,1190*AB16+AB16*150,AB16*1190)),0),0))),0)</f>
        <v>0</v>
      </c>
      <c r="AF16" s="0" t="n">
        <f aca="false">IF(G16="hotelová část FF",(IF(AL16=1,0,IF(AND(X16=0,W16=0),IF(Y16=1,IF(Z16=1,IF(OR(AA16="2a",AA16="2b"),AB16*1190+AB16*75,IF(AA16=1,1190*AB16+150*AB16,AB16*1190)),0),0),0))),0)</f>
        <v>0</v>
      </c>
      <c r="AG16" s="0" t="n">
        <f aca="false">IF(G16="Depandance FF",IF(W16=1,IF(Y16=0,IF(Z16=0,IF(OR(AA16="2b",AA16="2a"),AB16*1190+AB16*75,IF(AA16=1,AB16*1190+AB16*150,AB16*1190)),0)),0),0)</f>
        <v>0</v>
      </c>
      <c r="AH16" s="0" t="n">
        <f aca="false">IF(G16="Depandance FF",(IF(AL16=1,0,IF(W16=1,IF(Y16=1,IF(Z16=0,IF(OR(AA16="2a",AA16="2b"),AB16*1090+AB16*75,IF(AA16=1,AB16*1090+AB16*150,AB16*1090)),0),0),0))),0)</f>
        <v>0</v>
      </c>
      <c r="AI16" s="0" t="n">
        <f aca="false">IF(G16="Depandance FF",(IF(AL16=1,0,IF(X16=1,IF(Z16=0,IF(OR(AA16="2a",AA16="2b"),AB16*1090+AB16*75,IF(AA16=1,1090*AB16+AB16*150,AB16*1090)),0),0))),0)</f>
        <v>0</v>
      </c>
      <c r="AJ16" s="0" t="n">
        <f aca="false">IF(G16="Depandance FF",(IF(AL16=1,0,IF(AND(X16=0,W16=0),IF(Y16=1,IF(Z16=0,IF(OR(AA16="2a",AA16="2b"),AB16*1090+AB16*75,IF(AA16=1,1090*AB16+150*AB16,AB16*1090)),0),0),0))),0)</f>
        <v>0</v>
      </c>
      <c r="AK16" s="0" t="n">
        <f aca="false">IF(AB16=1,100,0)</f>
        <v>0</v>
      </c>
      <c r="AL16" s="0" t="n">
        <f aca="false">IFERROR(IF(VALUE(RIGHT(D16,4))&gt;=2020,1,0),0)</f>
        <v>0</v>
      </c>
      <c r="AM16" s="0" t="n">
        <f aca="false">IF(G16="Hotelová část FF",IF(AL16=1,IF(Z16=1,IF(OR(AA16="2a",AA16="2b",AA16=1),0.5*1290*AB16+AB16*75,0.5*1290*AB16),0),0),0)</f>
        <v>0</v>
      </c>
      <c r="AN16" s="0" t="n">
        <f aca="false">IF(G16="Depandance FF nebo Parkhotel",(IF(AL16=1,IF(Z16=0,IF(OR(AA16="2a",AA16=1),0.5*1190*AB16+AB16*75,0.5*1190*AB16),0),0)),0)</f>
        <v>0</v>
      </c>
      <c r="AO16" s="0" t="e">
        <f aca="false">IF(VALUE(RIGHT(D16,4))&gt;=2023,1,0)</f>
        <v>#VALUE!</v>
      </c>
      <c r="AP16" s="0" t="n">
        <f aca="false">IF(I16=TRUE(),0,IF(K16=TRUE(),IF(Y16=1,290,290),0))</f>
        <v>0</v>
      </c>
    </row>
    <row r="17" customFormat="false" ht="14.25" hidden="false" customHeight="false" outlineLevel="0" collapsed="false">
      <c r="A17" s="35" t="s">
        <v>66</v>
      </c>
      <c r="B17" s="36"/>
      <c r="C17" s="37"/>
      <c r="D17" s="38" t="s">
        <v>21</v>
      </c>
      <c r="E17" s="39"/>
      <c r="F17" s="40"/>
      <c r="G17" s="41"/>
      <c r="H17" s="41"/>
      <c r="I17" s="42" t="b">
        <f aca="false">FALSE()</f>
        <v>0</v>
      </c>
      <c r="J17" s="43" t="b">
        <f aca="false">FALSE()</f>
        <v>0</v>
      </c>
      <c r="K17" s="44" t="b">
        <f aca="false">FALSE()</f>
        <v>0</v>
      </c>
      <c r="L17" s="45" t="n">
        <f aca="false">IF(OR(C17="D16",C17="D18",C17="20"),350,IF(OR(C17="H16",C17="H18",C17="H20"),500,0))</f>
        <v>0</v>
      </c>
      <c r="M17" s="45" t="n">
        <f aca="false">IF(AL17=1,SUM(AK17,AM17:AN17),SUM(AC17:AK17))+AP17</f>
        <v>0</v>
      </c>
      <c r="N17" s="46"/>
      <c r="P17" s="0" t="str">
        <f aca="false">SUBSTITUTE(G17, " ", "_")</f>
        <v/>
      </c>
      <c r="W17" s="0" t="n">
        <f aca="false">IF(C17="doprovod",1,0)</f>
        <v>0</v>
      </c>
      <c r="X17" s="0" t="n">
        <f aca="false">IF(C17="OPEN",1,0)</f>
        <v>0</v>
      </c>
      <c r="Y17" s="0" t="n">
        <f aca="false">IFERROR(IF(VALUE(RIGHT(D17,4))&gt;2004,1,0),0)</f>
        <v>0</v>
      </c>
      <c r="Z17" s="0" t="n">
        <f aca="false">IF(G17="Hotelová část FF",1,0)</f>
        <v>0</v>
      </c>
      <c r="AA17" s="0" t="n">
        <f aca="false">IF(H17="jednolůžkový",1,IF(H17="dvoulůžkový s příplatkem za volné lůžko","2a",IF(H17="dvoulůžkový","2b",IF(H17="třílůžkový",3,IF(H17="čtyřlůžkový",4,IF(H17="pětilůžkový",5,0))))))</f>
        <v>0</v>
      </c>
      <c r="AB17" s="0" t="n">
        <f aca="false">IF(I17=TRUE(),2,IF(J17=TRUE(),1,0))</f>
        <v>0</v>
      </c>
      <c r="AC17" s="0" t="n">
        <f aca="false">IF(G17="hotelová část FF",IF(W17=1,IF(Y17=0,IF(Z17=1,IF(OR(AA17="2b",AA17="2a"),AB17*1290+AB17*75,IF(AA17=1,AB17*1290+AB17*150,AB17*1290)),0)),0),0)</f>
        <v>0</v>
      </c>
      <c r="AD17" s="0" t="n">
        <f aca="false">IF(G17="hotelová část FF",(IF(AL17=1,0,IF(W17=1,IF(Y17=1,IF(Z17=1,IF(OR(AA17="2a",AA17="2b"),AB17*1190+AB17*75,IF(AA17=1,AB17*1190+AB17*150,AB17*1190)),0),0),0))),0)</f>
        <v>0</v>
      </c>
      <c r="AE17" s="0" t="n">
        <f aca="false">IF(G17="hotelová část FF",(IF(AL17=1,0,IF(X17=1,IF(Z17=1,IF(OR(AA17="2a",AA17="2b"),AB17*1190+AB17*75,IF(AA17=1,1190*AB17+AB17*150,AB17*1190)),0),0))),0)</f>
        <v>0</v>
      </c>
      <c r="AF17" s="0" t="n">
        <f aca="false">IF(G17="hotelová část FF",(IF(AL17=1,0,IF(AND(X17=0,W17=0),IF(Y17=1,IF(Z17=1,IF(OR(AA17="2a",AA17="2b"),AB17*1190+AB17*75,IF(AA17=1,1190*AB17+150*AB17,AB17*1190)),0),0),0))),0)</f>
        <v>0</v>
      </c>
      <c r="AG17" s="0" t="n">
        <f aca="false">IF(G17="Depandance FF",IF(W17=1,IF(Y17=0,IF(Z17=0,IF(OR(AA17="2b",AA17="2a"),AB17*1190+AB17*75,IF(AA17=1,AB17*1190+AB17*150,AB17*1190)),0)),0),0)</f>
        <v>0</v>
      </c>
      <c r="AH17" s="0" t="n">
        <f aca="false">IF(G17="Depandance FF",(IF(AL17=1,0,IF(W17=1,IF(Y17=1,IF(Z17=0,IF(OR(AA17="2a",AA17="2b"),AB17*1090+AB17*75,IF(AA17=1,AB17*1090+AB17*150,AB17*1090)),0),0),0))),0)</f>
        <v>0</v>
      </c>
      <c r="AI17" s="0" t="n">
        <f aca="false">IF(G17="Depandance FF",(IF(AL17=1,0,IF(X17=1,IF(Z17=0,IF(OR(AA17="2a",AA17="2b"),AB17*1090+AB17*75,IF(AA17=1,1090*AB17+AB17*150,AB17*1090)),0),0))),0)</f>
        <v>0</v>
      </c>
      <c r="AJ17" s="0" t="n">
        <f aca="false">IF(G17="Depandance FF",(IF(AL17=1,0,IF(AND(X17=0,W17=0),IF(Y17=1,IF(Z17=0,IF(OR(AA17="2a",AA17="2b"),AB17*1090+AB17*75,IF(AA17=1,1090*AB17+150*AB17,AB17*1090)),0),0),0))),0)</f>
        <v>0</v>
      </c>
      <c r="AK17" s="0" t="n">
        <f aca="false">IF(AB17=1,100,0)</f>
        <v>0</v>
      </c>
      <c r="AL17" s="0" t="n">
        <f aca="false">IFERROR(IF(VALUE(RIGHT(D17,4))&gt;=2020,1,0),0)</f>
        <v>0</v>
      </c>
      <c r="AM17" s="0" t="n">
        <f aca="false">IF(G17="Hotelová část FF",IF(AL17=1,IF(Z17=1,IF(OR(AA17="2a",AA17="2b",AA17=1),0.5*1290*AB17+AB17*75,0.5*1290*AB17),0),0),0)</f>
        <v>0</v>
      </c>
      <c r="AN17" s="0" t="n">
        <f aca="false">IF(G17="Depandance FF nebo Parkhotel",(IF(AL17=1,IF(Z17=0,IF(OR(AA17="2a",AA17=1),0.5*1190*AB17+AB17*75,0.5*1190*AB17),0),0)),0)</f>
        <v>0</v>
      </c>
      <c r="AO17" s="0" t="e">
        <f aca="false">IF(VALUE(RIGHT(D17,4))&gt;=2023,1,0)</f>
        <v>#VALUE!</v>
      </c>
      <c r="AP17" s="0" t="n">
        <f aca="false">IF(I17=TRUE(),0,IF(K17=TRUE(),IF(Y17=1,290,290),0))</f>
        <v>0</v>
      </c>
    </row>
    <row r="18" customFormat="false" ht="14.25" hidden="false" customHeight="false" outlineLevel="0" collapsed="false">
      <c r="A18" s="35" t="s">
        <v>67</v>
      </c>
      <c r="B18" s="36"/>
      <c r="C18" s="37"/>
      <c r="D18" s="38" t="s">
        <v>21</v>
      </c>
      <c r="E18" s="39"/>
      <c r="F18" s="40"/>
      <c r="G18" s="41"/>
      <c r="H18" s="41"/>
      <c r="I18" s="47" t="b">
        <f aca="false">FALSE()</f>
        <v>0</v>
      </c>
      <c r="J18" s="48" t="b">
        <f aca="false">FALSE()</f>
        <v>0</v>
      </c>
      <c r="K18" s="49" t="b">
        <f aca="false">FALSE()</f>
        <v>0</v>
      </c>
      <c r="L18" s="45" t="n">
        <f aca="false">IF(OR(C18="D16",C18="D18",C18="20"),350,IF(OR(C18="H16",C18="H18",C18="H20"),500,0))</f>
        <v>0</v>
      </c>
      <c r="M18" s="45" t="n">
        <f aca="false">IF(AL18=1,SUM(AK18,AM18:AN18),SUM(AC18:AK18))+AP18</f>
        <v>0</v>
      </c>
      <c r="N18" s="46"/>
      <c r="P18" s="0" t="str">
        <f aca="false">SUBSTITUTE(G18, " ", "_")</f>
        <v/>
      </c>
      <c r="W18" s="0" t="n">
        <f aca="false">IF(C18="doprovod",1,0)</f>
        <v>0</v>
      </c>
      <c r="X18" s="0" t="n">
        <f aca="false">IF(C18="OPEN",1,0)</f>
        <v>0</v>
      </c>
      <c r="Y18" s="0" t="n">
        <f aca="false">IFERROR(IF(VALUE(RIGHT(D18,4))&gt;2004,1,0),0)</f>
        <v>0</v>
      </c>
      <c r="Z18" s="0" t="n">
        <f aca="false">IF(G18="Hotelová část FF",1,0)</f>
        <v>0</v>
      </c>
      <c r="AA18" s="0" t="n">
        <f aca="false">IF(H18="jednolůžkový",1,IF(H18="dvoulůžkový s příplatkem za volné lůžko","2a",IF(H18="dvoulůžkový","2b",IF(H18="třílůžkový",3,IF(H18="čtyřlůžkový",4,IF(H18="pětilůžkový",5,0))))))</f>
        <v>0</v>
      </c>
      <c r="AB18" s="0" t="n">
        <f aca="false">IF(I18=TRUE(),2,IF(J18=TRUE(),1,0))</f>
        <v>0</v>
      </c>
      <c r="AC18" s="0" t="n">
        <f aca="false">IF(G18="hotelová část FF",IF(W18=1,IF(Y18=0,IF(Z18=1,IF(OR(AA18="2b",AA18="2a"),AB18*1290+AB18*75,IF(AA18=1,AB18*1290+AB18*150,AB18*1290)),0)),0),0)</f>
        <v>0</v>
      </c>
      <c r="AD18" s="0" t="n">
        <f aca="false">IF(G18="hotelová část FF",(IF(AL18=1,0,IF(W18=1,IF(Y18=1,IF(Z18=1,IF(OR(AA18="2a",AA18="2b"),AB18*1190+AB18*75,IF(AA18=1,AB18*1190+AB18*150,AB18*1190)),0),0),0))),0)</f>
        <v>0</v>
      </c>
      <c r="AE18" s="0" t="n">
        <f aca="false">IF(G18="hotelová část FF",(IF(AL18=1,0,IF(X18=1,IF(Z18=1,IF(OR(AA18="2a",AA18="2b"),AB18*1190+AB18*75,IF(AA18=1,1190*AB18+AB18*150,AB18*1190)),0),0))),0)</f>
        <v>0</v>
      </c>
      <c r="AF18" s="0" t="n">
        <f aca="false">IF(G18="hotelová část FF",(IF(AL18=1,0,IF(AND(X18=0,W18=0),IF(Y18=1,IF(Z18=1,IF(OR(AA18="2a",AA18="2b"),AB18*1190+AB18*75,IF(AA18=1,1190*AB18+150*AB18,AB18*1190)),0),0),0))),0)</f>
        <v>0</v>
      </c>
      <c r="AG18" s="0" t="n">
        <f aca="false">IF(G18="Depandance FF",IF(W18=1,IF(Y18=0,IF(Z18=0,IF(OR(AA18="2b",AA18="2a"),AB18*1190+AB18*75,IF(AA18=1,AB18*1190+AB18*150,AB18*1190)),0)),0),0)</f>
        <v>0</v>
      </c>
      <c r="AH18" s="0" t="n">
        <f aca="false">IF(G18="Depandance FF",(IF(AL18=1,0,IF(W18=1,IF(Y18=1,IF(Z18=0,IF(OR(AA18="2a",AA18="2b"),AB18*1090+AB18*75,IF(AA18=1,AB18*1090+AB18*150,AB18*1090)),0),0),0))),0)</f>
        <v>0</v>
      </c>
      <c r="AI18" s="0" t="n">
        <f aca="false">IF(G18="Depandance FF",(IF(AL18=1,0,IF(X18=1,IF(Z18=0,IF(OR(AA18="2a",AA18="2b"),AB18*1090+AB18*75,IF(AA18=1,1090*AB18+AB18*150,AB18*1090)),0),0))),0)</f>
        <v>0</v>
      </c>
      <c r="AJ18" s="0" t="n">
        <f aca="false">IF(G18="Depandance FF",(IF(AL18=1,0,IF(AND(X18=0,W18=0),IF(Y18=1,IF(Z18=0,IF(OR(AA18="2a",AA18="2b"),AB18*1090+AB18*75,IF(AA18=1,1090*AB18+150*AB18,AB18*1090)),0),0),0))),0)</f>
        <v>0</v>
      </c>
      <c r="AK18" s="0" t="n">
        <f aca="false">IF(AB18=1,100,0)</f>
        <v>0</v>
      </c>
      <c r="AL18" s="0" t="n">
        <f aca="false">IFERROR(IF(VALUE(RIGHT(D18,4))&gt;=2020,1,0),0)</f>
        <v>0</v>
      </c>
      <c r="AM18" s="0" t="n">
        <f aca="false">IF(G18="Hotelová část FF",IF(AL18=1,IF(Z18=1,IF(OR(AA18="2a",AA18="2b",AA18=1),0.5*1290*AB18+AB18*75,0.5*1290*AB18),0),0),0)</f>
        <v>0</v>
      </c>
      <c r="AN18" s="0" t="n">
        <f aca="false">IF(G18="Depandance FF nebo Parkhotel",(IF(AL18=1,IF(Z18=0,IF(OR(AA18="2a",AA18=1),0.5*1190*AB18+AB18*75,0.5*1190*AB18),0),0)),0)</f>
        <v>0</v>
      </c>
      <c r="AO18" s="0" t="e">
        <f aca="false">IF(VALUE(RIGHT(D18,4))&gt;=2023,1,0)</f>
        <v>#VALUE!</v>
      </c>
      <c r="AP18" s="0" t="n">
        <f aca="false">IF(I18=TRUE(),0,IF(K18=TRUE(),IF(Y18=1,290,290),0))</f>
        <v>0</v>
      </c>
    </row>
    <row r="19" customFormat="false" ht="14.25" hidden="false" customHeight="false" outlineLevel="0" collapsed="false">
      <c r="A19" s="35" t="s">
        <v>68</v>
      </c>
      <c r="B19" s="36"/>
      <c r="C19" s="37"/>
      <c r="D19" s="38" t="s">
        <v>21</v>
      </c>
      <c r="E19" s="39"/>
      <c r="F19" s="40"/>
      <c r="G19" s="41"/>
      <c r="H19" s="41"/>
      <c r="I19" s="42" t="b">
        <f aca="false">FALSE()</f>
        <v>0</v>
      </c>
      <c r="J19" s="43" t="b">
        <f aca="false">FALSE()</f>
        <v>0</v>
      </c>
      <c r="K19" s="44" t="b">
        <f aca="false">FALSE()</f>
        <v>0</v>
      </c>
      <c r="L19" s="45" t="n">
        <f aca="false">IF(OR(C19="D16",C19="D18",C19="20"),350,IF(OR(C19="H16",C19="H18",C19="H20"),500,0))</f>
        <v>0</v>
      </c>
      <c r="M19" s="45" t="n">
        <f aca="false">IF(AL19=1,SUM(AK19,AM19:AN19),SUM(AC19:AK19))+AP19</f>
        <v>0</v>
      </c>
      <c r="N19" s="46"/>
      <c r="P19" s="0" t="str">
        <f aca="false">SUBSTITUTE(G19, " ", "_")</f>
        <v/>
      </c>
      <c r="W19" s="0" t="n">
        <f aca="false">IF(C19="doprovod",1,0)</f>
        <v>0</v>
      </c>
      <c r="X19" s="0" t="n">
        <f aca="false">IF(C19="OPEN",1,0)</f>
        <v>0</v>
      </c>
      <c r="Y19" s="0" t="n">
        <f aca="false">IFERROR(IF(VALUE(RIGHT(D19,4))&gt;2004,1,0),0)</f>
        <v>0</v>
      </c>
      <c r="Z19" s="0" t="n">
        <f aca="false">IF(G19="Hotelová část FF",1,0)</f>
        <v>0</v>
      </c>
      <c r="AA19" s="0" t="n">
        <f aca="false">IF(H19="jednolůžkový",1,IF(H19="dvoulůžkový s příplatkem za volné lůžko","2a",IF(H19="dvoulůžkový","2b",IF(H19="třílůžkový",3,IF(H19="čtyřlůžkový",4,IF(H19="pětilůžkový",5,0))))))</f>
        <v>0</v>
      </c>
      <c r="AB19" s="0" t="n">
        <f aca="false">IF(I19=TRUE(),2,IF(J19=TRUE(),1,0))</f>
        <v>0</v>
      </c>
      <c r="AC19" s="0" t="n">
        <f aca="false">IF(G19="hotelová část FF",IF(W19=1,IF(Y19=0,IF(Z19=1,IF(OR(AA19="2b",AA19="2a"),AB19*1290+AB19*75,IF(AA19=1,AB19*1290+AB19*150,AB19*1290)),0)),0),0)</f>
        <v>0</v>
      </c>
      <c r="AD19" s="0" t="n">
        <f aca="false">IF(G19="hotelová část FF",(IF(AL19=1,0,IF(W19=1,IF(Y19=1,IF(Z19=1,IF(OR(AA19="2a",AA19="2b"),AB19*1190+AB19*75,IF(AA19=1,AB19*1190+AB19*150,AB19*1190)),0),0),0))),0)</f>
        <v>0</v>
      </c>
      <c r="AE19" s="0" t="n">
        <f aca="false">IF(G19="hotelová část FF",(IF(AL19=1,0,IF(X19=1,IF(Z19=1,IF(OR(AA19="2a",AA19="2b"),AB19*1190+AB19*75,IF(AA19=1,1190*AB19+AB19*150,AB19*1190)),0),0))),0)</f>
        <v>0</v>
      </c>
      <c r="AF19" s="0" t="n">
        <f aca="false">IF(G19="hotelová část FF",(IF(AL19=1,0,IF(AND(X19=0,W19=0),IF(Y19=1,IF(Z19=1,IF(OR(AA19="2a",AA19="2b"),AB19*1190+AB19*75,IF(AA19=1,1190*AB19+150*AB19,AB19*1190)),0),0),0))),0)</f>
        <v>0</v>
      </c>
      <c r="AG19" s="0" t="n">
        <f aca="false">IF(G19="Depandance FF",IF(W19=1,IF(Y19=0,IF(Z19=0,IF(OR(AA19="2b",AA19="2a"),AB19*1190+AB19*75,IF(AA19=1,AB19*1190+AB19*150,AB19*1190)),0)),0),0)</f>
        <v>0</v>
      </c>
      <c r="AH19" s="0" t="n">
        <f aca="false">IF(G19="Depandance FF",(IF(AL19=1,0,IF(W19=1,IF(Y19=1,IF(Z19=0,IF(OR(AA19="2a",AA19="2b"),AB19*1090+AB19*75,IF(AA19=1,AB19*1090+AB19*150,AB19*1090)),0),0),0))),0)</f>
        <v>0</v>
      </c>
      <c r="AI19" s="0" t="n">
        <f aca="false">IF(G19="Depandance FF",(IF(AL19=1,0,IF(X19=1,IF(Z19=0,IF(OR(AA19="2a",AA19="2b"),AB19*1090+AB19*75,IF(AA19=1,1090*AB19+AB19*150,AB19*1090)),0),0))),0)</f>
        <v>0</v>
      </c>
      <c r="AJ19" s="0" t="n">
        <f aca="false">IF(G19="Depandance FF",(IF(AL19=1,0,IF(AND(X19=0,W19=0),IF(Y19=1,IF(Z19=0,IF(OR(AA19="2a",AA19="2b"),AB19*1090+AB19*75,IF(AA19=1,1090*AB19+150*AB19,AB19*1090)),0),0),0))),0)</f>
        <v>0</v>
      </c>
      <c r="AK19" s="0" t="n">
        <f aca="false">IF(AB19=1,100,0)</f>
        <v>0</v>
      </c>
      <c r="AL19" s="0" t="n">
        <f aca="false">IFERROR(IF(VALUE(RIGHT(D19,4))&gt;=2020,1,0),0)</f>
        <v>0</v>
      </c>
      <c r="AM19" s="0" t="n">
        <f aca="false">IF(G19="Hotelová část FF",IF(AL19=1,IF(Z19=1,IF(OR(AA19="2a",AA19="2b",AA19=1),0.5*1290*AB19+AB19*75,0.5*1290*AB19),0),0),0)</f>
        <v>0</v>
      </c>
      <c r="AN19" s="0" t="n">
        <f aca="false">IF(G19="Depandance FF nebo Parkhotel",(IF(AL19=1,IF(Z19=0,IF(OR(AA19="2a",AA19=1),0.5*1190*AB19+AB19*75,0.5*1190*AB19),0),0)),0)</f>
        <v>0</v>
      </c>
      <c r="AO19" s="0" t="e">
        <f aca="false">IF(VALUE(RIGHT(D19,4))&gt;=2023,1,0)</f>
        <v>#VALUE!</v>
      </c>
      <c r="AP19" s="0" t="n">
        <f aca="false">IF(I19=TRUE(),0,IF(K19=TRUE(),IF(Y19=1,290,290),0))</f>
        <v>0</v>
      </c>
    </row>
    <row r="20" customFormat="false" ht="14.25" hidden="false" customHeight="false" outlineLevel="0" collapsed="false">
      <c r="A20" s="35" t="s">
        <v>69</v>
      </c>
      <c r="B20" s="36"/>
      <c r="C20" s="37"/>
      <c r="D20" s="38" t="s">
        <v>21</v>
      </c>
      <c r="E20" s="39"/>
      <c r="F20" s="40"/>
      <c r="G20" s="41"/>
      <c r="H20" s="41"/>
      <c r="I20" s="47" t="b">
        <f aca="false">FALSE()</f>
        <v>0</v>
      </c>
      <c r="J20" s="48" t="b">
        <f aca="false">FALSE()</f>
        <v>0</v>
      </c>
      <c r="K20" s="49" t="b">
        <f aca="false">FALSE()</f>
        <v>0</v>
      </c>
      <c r="L20" s="45" t="n">
        <f aca="false">IF(OR(C20="D16",C20="D18",C20="20"),350,IF(OR(C20="H16",C20="H18",C20="H20"),500,0))</f>
        <v>0</v>
      </c>
      <c r="M20" s="45" t="n">
        <f aca="false">IF(AL20=1,SUM(AK20,AM20:AN20),SUM(AC20:AK20))+AP20</f>
        <v>0</v>
      </c>
      <c r="N20" s="46"/>
      <c r="P20" s="0" t="str">
        <f aca="false">SUBSTITUTE(G20, " ", "_")</f>
        <v/>
      </c>
      <c r="W20" s="0" t="n">
        <f aca="false">IF(C20="doprovod",1,0)</f>
        <v>0</v>
      </c>
      <c r="X20" s="0" t="n">
        <f aca="false">IF(C20="OPEN",1,0)</f>
        <v>0</v>
      </c>
      <c r="Y20" s="0" t="n">
        <f aca="false">IFERROR(IF(VALUE(RIGHT(D20,4))&gt;2004,1,0),0)</f>
        <v>0</v>
      </c>
      <c r="Z20" s="0" t="n">
        <f aca="false">IF(G20="Hotelová část FF",1,0)</f>
        <v>0</v>
      </c>
      <c r="AA20" s="0" t="n">
        <f aca="false">IF(H20="jednolůžkový",1,IF(H20="dvoulůžkový s příplatkem za volné lůžko","2a",IF(H20="dvoulůžkový","2b",IF(H20="třílůžkový",3,IF(H20="čtyřlůžkový",4,IF(H20="pětilůžkový",5,0))))))</f>
        <v>0</v>
      </c>
      <c r="AB20" s="0" t="n">
        <f aca="false">IF(I20=TRUE(),2,IF(J20=TRUE(),1,0))</f>
        <v>0</v>
      </c>
      <c r="AC20" s="0" t="n">
        <f aca="false">IF(G20="hotelová část FF",IF(W20=1,IF(Y20=0,IF(Z20=1,IF(OR(AA20="2b",AA20="2a"),AB20*1290+AB20*75,IF(AA20=1,AB20*1290+AB20*150,AB20*1290)),0)),0),0)</f>
        <v>0</v>
      </c>
      <c r="AD20" s="0" t="n">
        <f aca="false">IF(G20="hotelová část FF",(IF(AL20=1,0,IF(W20=1,IF(Y20=1,IF(Z20=1,IF(OR(AA20="2a",AA20="2b"),AB20*1190+AB20*75,IF(AA20=1,AB20*1190+AB20*150,AB20*1190)),0),0),0))),0)</f>
        <v>0</v>
      </c>
      <c r="AE20" s="0" t="n">
        <f aca="false">IF(G20="hotelová část FF",(IF(AL20=1,0,IF(X20=1,IF(Z20=1,IF(OR(AA20="2a",AA20="2b"),AB20*1190+AB20*75,IF(AA20=1,1190*AB20+AB20*150,AB20*1190)),0),0))),0)</f>
        <v>0</v>
      </c>
      <c r="AF20" s="0" t="n">
        <f aca="false">IF(G20="hotelová část FF",(IF(AL20=1,0,IF(AND(X20=0,W20=0),IF(Y20=1,IF(Z20=1,IF(OR(AA20="2a",AA20="2b"),AB20*1190+AB20*75,IF(AA20=1,1190*AB20+150*AB20,AB20*1190)),0),0),0))),0)</f>
        <v>0</v>
      </c>
      <c r="AG20" s="0" t="n">
        <f aca="false">IF(G20="Depandance FF",IF(W20=1,IF(Y20=0,IF(Z20=0,IF(OR(AA20="2b",AA20="2a"),AB20*1190+AB20*75,IF(AA20=1,AB20*1190+AB20*150,AB20*1190)),0)),0),0)</f>
        <v>0</v>
      </c>
      <c r="AH20" s="0" t="n">
        <f aca="false">IF(G20="Depandance FF",(IF(AL20=1,0,IF(W20=1,IF(Y20=1,IF(Z20=0,IF(OR(AA20="2a",AA20="2b"),AB20*1090+AB20*75,IF(AA20=1,AB20*1090+AB20*150,AB20*1090)),0),0),0))),0)</f>
        <v>0</v>
      </c>
      <c r="AI20" s="0" t="n">
        <f aca="false">IF(G20="Depandance FF",(IF(AL20=1,0,IF(X20=1,IF(Z20=0,IF(OR(AA20="2a",AA20="2b"),AB20*1090+AB20*75,IF(AA20=1,1090*AB20+AB20*150,AB20*1090)),0),0))),0)</f>
        <v>0</v>
      </c>
      <c r="AJ20" s="0" t="n">
        <f aca="false">IF(G20="Depandance FF",(IF(AL20=1,0,IF(AND(X20=0,W20=0),IF(Y20=1,IF(Z20=0,IF(OR(AA20="2a",AA20="2b"),AB20*1090+AB20*75,IF(AA20=1,1090*AB20+150*AB20,AB20*1090)),0),0),0))),0)</f>
        <v>0</v>
      </c>
      <c r="AK20" s="0" t="n">
        <f aca="false">IF(AB20=1,100,0)</f>
        <v>0</v>
      </c>
      <c r="AL20" s="0" t="n">
        <f aca="false">IFERROR(IF(VALUE(RIGHT(D20,4))&gt;=2020,1,0),0)</f>
        <v>0</v>
      </c>
      <c r="AM20" s="0" t="n">
        <f aca="false">IF(G20="Hotelová část FF",IF(AL20=1,IF(Z20=1,IF(OR(AA20="2a",AA20="2b",AA20=1),0.5*1290*AB20+AB20*75,0.5*1290*AB20),0),0),0)</f>
        <v>0</v>
      </c>
      <c r="AN20" s="0" t="n">
        <f aca="false">IF(G20="Depandance FF nebo Parkhotel",(IF(AL20=1,IF(Z20=0,IF(OR(AA20="2a",AA20=1),0.5*1190*AB20+AB20*75,0.5*1190*AB20),0),0)),0)</f>
        <v>0</v>
      </c>
      <c r="AO20" s="0" t="e">
        <f aca="false">IF(VALUE(RIGHT(D20,4))&gt;=2023,1,0)</f>
        <v>#VALUE!</v>
      </c>
      <c r="AP20" s="0" t="n">
        <f aca="false">IF(I20=TRUE(),0,IF(K20=TRUE(),IF(Y20=1,290,290),0))</f>
        <v>0</v>
      </c>
    </row>
    <row r="21" customFormat="false" ht="14.25" hidden="false" customHeight="false" outlineLevel="0" collapsed="false">
      <c r="A21" s="35" t="s">
        <v>70</v>
      </c>
      <c r="B21" s="36"/>
      <c r="C21" s="37"/>
      <c r="D21" s="38" t="s">
        <v>21</v>
      </c>
      <c r="E21" s="39"/>
      <c r="F21" s="40"/>
      <c r="G21" s="41"/>
      <c r="H21" s="41"/>
      <c r="I21" s="42" t="b">
        <f aca="false">FALSE()</f>
        <v>0</v>
      </c>
      <c r="J21" s="43" t="b">
        <f aca="false">FALSE()</f>
        <v>0</v>
      </c>
      <c r="K21" s="44" t="b">
        <f aca="false">FALSE()</f>
        <v>0</v>
      </c>
      <c r="L21" s="45" t="n">
        <f aca="false">IF(OR(C21="D16",C21="D18",C21="20"),350,IF(OR(C21="H16",C21="H18",C21="H20"),500,0))</f>
        <v>0</v>
      </c>
      <c r="M21" s="45" t="n">
        <f aca="false">IF(AL21=1,SUM(AK21,AM21:AN21),SUM(AC21:AK21))+AP21</f>
        <v>0</v>
      </c>
      <c r="N21" s="46"/>
      <c r="P21" s="0" t="str">
        <f aca="false">SUBSTITUTE(G21, " ", "_")</f>
        <v/>
      </c>
      <c r="W21" s="0" t="n">
        <f aca="false">IF(C21="doprovod",1,0)</f>
        <v>0</v>
      </c>
      <c r="X21" s="0" t="n">
        <f aca="false">IF(C21="OPEN",1,0)</f>
        <v>0</v>
      </c>
      <c r="Y21" s="0" t="n">
        <f aca="false">IFERROR(IF(VALUE(RIGHT(D21,4))&gt;2004,1,0),0)</f>
        <v>0</v>
      </c>
      <c r="Z21" s="0" t="n">
        <f aca="false">IF(G21="Hotelová část FF",1,0)</f>
        <v>0</v>
      </c>
      <c r="AA21" s="0" t="n">
        <f aca="false">IF(H21="jednolůžkový",1,IF(H21="dvoulůžkový s příplatkem za volné lůžko","2a",IF(H21="dvoulůžkový","2b",IF(H21="třílůžkový",3,IF(H21="čtyřlůžkový",4,IF(H21="pětilůžkový",5,0))))))</f>
        <v>0</v>
      </c>
      <c r="AB21" s="0" t="n">
        <f aca="false">IF(I21=TRUE(),2,IF(J21=TRUE(),1,0))</f>
        <v>0</v>
      </c>
      <c r="AC21" s="0" t="n">
        <f aca="false">IF(G21="hotelová část FF",IF(W21=1,IF(Y21=0,IF(Z21=1,IF(OR(AA21="2b",AA21="2a"),AB21*1290+AB21*75,IF(AA21=1,AB21*1290+AB21*150,AB21*1290)),0)),0),0)</f>
        <v>0</v>
      </c>
      <c r="AD21" s="0" t="n">
        <f aca="false">IF(G21="hotelová část FF",(IF(AL21=1,0,IF(W21=1,IF(Y21=1,IF(Z21=1,IF(OR(AA21="2a",AA21="2b"),AB21*1190+AB21*75,IF(AA21=1,AB21*1190+AB21*150,AB21*1190)),0),0),0))),0)</f>
        <v>0</v>
      </c>
      <c r="AE21" s="0" t="n">
        <f aca="false">IF(G21="hotelová část FF",(IF(AL21=1,0,IF(X21=1,IF(Z21=1,IF(OR(AA21="2a",AA21="2b"),AB21*1190+AB21*75,IF(AA21=1,1190*AB21+AB21*150,AB21*1190)),0),0))),0)</f>
        <v>0</v>
      </c>
      <c r="AF21" s="0" t="n">
        <f aca="false">IF(G21="hotelová část FF",(IF(AL21=1,0,IF(AND(X21=0,W21=0),IF(Y21=1,IF(Z21=1,IF(OR(AA21="2a",AA21="2b"),AB21*1190+AB21*75,IF(AA21=1,1190*AB21+150*AB21,AB21*1190)),0),0),0))),0)</f>
        <v>0</v>
      </c>
      <c r="AG21" s="0" t="n">
        <f aca="false">IF(G21="Depandance FF",IF(W21=1,IF(Y21=0,IF(Z21=0,IF(OR(AA21="2b",AA21="2a"),AB21*1190+AB21*75,IF(AA21=1,AB21*1190+AB21*150,AB21*1190)),0)),0),0)</f>
        <v>0</v>
      </c>
      <c r="AH21" s="0" t="n">
        <f aca="false">IF(G21="Depandance FF",(IF(AL21=1,0,IF(W21=1,IF(Y21=1,IF(Z21=0,IF(OR(AA21="2a",AA21="2b"),AB21*1090+AB21*75,IF(AA21=1,AB21*1090+AB21*150,AB21*1090)),0),0),0))),0)</f>
        <v>0</v>
      </c>
      <c r="AI21" s="0" t="n">
        <f aca="false">IF(G21="Depandance FF",(IF(AL21=1,0,IF(X21=1,IF(Z21=0,IF(OR(AA21="2a",AA21="2b"),AB21*1090+AB21*75,IF(AA21=1,1090*AB21+AB21*150,AB21*1090)),0),0))),0)</f>
        <v>0</v>
      </c>
      <c r="AJ21" s="0" t="n">
        <f aca="false">IF(G21="Depandance FF",(IF(AL21=1,0,IF(AND(X21=0,W21=0),IF(Y21=1,IF(Z21=0,IF(OR(AA21="2a",AA21="2b"),AB21*1090+AB21*75,IF(AA21=1,1090*AB21+150*AB21,AB21*1090)),0),0),0))),0)</f>
        <v>0</v>
      </c>
      <c r="AK21" s="0" t="n">
        <f aca="false">IF(AB21=1,100,0)</f>
        <v>0</v>
      </c>
      <c r="AL21" s="0" t="n">
        <f aca="false">IFERROR(IF(VALUE(RIGHT(D21,4))&gt;=2020,1,0),0)</f>
        <v>0</v>
      </c>
      <c r="AM21" s="0" t="n">
        <f aca="false">IF(G21="Hotelová část FF",IF(AL21=1,IF(Z21=1,IF(OR(AA21="2a",AA21="2b",AA21=1),0.5*1290*AB21+AB21*75,0.5*1290*AB21),0),0),0)</f>
        <v>0</v>
      </c>
      <c r="AN21" s="0" t="n">
        <f aca="false">IF(G21="Depandance FF nebo Parkhotel",(IF(AL21=1,IF(Z21=0,IF(OR(AA21="2a",AA21=1),0.5*1190*AB21+AB21*75,0.5*1190*AB21),0),0)),0)</f>
        <v>0</v>
      </c>
      <c r="AO21" s="0" t="e">
        <f aca="false">IF(VALUE(RIGHT(D21,4))&gt;=2023,1,0)</f>
        <v>#VALUE!</v>
      </c>
      <c r="AP21" s="0" t="n">
        <f aca="false">IF(I21=TRUE(),0,IF(K21=TRUE(),IF(Y21=1,290,290),0))</f>
        <v>0</v>
      </c>
    </row>
    <row r="22" customFormat="false" ht="14.25" hidden="false" customHeight="false" outlineLevel="0" collapsed="false">
      <c r="A22" s="35" t="s">
        <v>71</v>
      </c>
      <c r="B22" s="36"/>
      <c r="C22" s="37"/>
      <c r="D22" s="38" t="s">
        <v>21</v>
      </c>
      <c r="E22" s="39"/>
      <c r="F22" s="40"/>
      <c r="G22" s="41"/>
      <c r="H22" s="41"/>
      <c r="I22" s="47" t="b">
        <f aca="false">FALSE()</f>
        <v>0</v>
      </c>
      <c r="J22" s="48" t="b">
        <f aca="false">FALSE()</f>
        <v>0</v>
      </c>
      <c r="K22" s="49" t="b">
        <f aca="false">FALSE()</f>
        <v>0</v>
      </c>
      <c r="L22" s="45" t="n">
        <f aca="false">IF(OR(C22="D16",C22="D18",C22="20"),350,IF(OR(C22="H16",C22="H18",C22="H20"),500,0))</f>
        <v>0</v>
      </c>
      <c r="M22" s="45" t="n">
        <f aca="false">IF(AL22=1,SUM(AK22,AM22:AN22),SUM(AC22:AK22))+AP22</f>
        <v>0</v>
      </c>
      <c r="N22" s="46"/>
      <c r="P22" s="0" t="str">
        <f aca="false">SUBSTITUTE(G22, " ", "_")</f>
        <v/>
      </c>
      <c r="W22" s="0" t="n">
        <f aca="false">IF(C22="doprovod",1,0)</f>
        <v>0</v>
      </c>
      <c r="X22" s="0" t="n">
        <f aca="false">IF(C22="OPEN",1,0)</f>
        <v>0</v>
      </c>
      <c r="Y22" s="0" t="n">
        <f aca="false">IFERROR(IF(VALUE(RIGHT(D22,4))&gt;2004,1,0),0)</f>
        <v>0</v>
      </c>
      <c r="Z22" s="0" t="n">
        <f aca="false">IF(G22="Hotelová část FF",1,0)</f>
        <v>0</v>
      </c>
      <c r="AA22" s="0" t="n">
        <f aca="false">IF(H22="jednolůžkový",1,IF(H22="dvoulůžkový s příplatkem za volné lůžko","2a",IF(H22="dvoulůžkový","2b",IF(H22="třílůžkový",3,IF(H22="čtyřlůžkový",4,IF(H22="pětilůžkový",5,0))))))</f>
        <v>0</v>
      </c>
      <c r="AB22" s="0" t="n">
        <f aca="false">IF(I22=TRUE(),2,IF(J22=TRUE(),1,0))</f>
        <v>0</v>
      </c>
      <c r="AC22" s="0" t="n">
        <f aca="false">IF(G22="hotelová část FF",IF(W22=1,IF(Y22=0,IF(Z22=1,IF(OR(AA22="2b",AA22="2a"),AB22*1290+AB22*75,IF(AA22=1,AB22*1290+AB22*150,AB22*1290)),0)),0),0)</f>
        <v>0</v>
      </c>
      <c r="AD22" s="0" t="n">
        <f aca="false">IF(G22="hotelová část FF",(IF(AL22=1,0,IF(W22=1,IF(Y22=1,IF(Z22=1,IF(OR(AA22="2a",AA22="2b"),AB22*1190+AB22*75,IF(AA22=1,AB22*1190+AB22*150,AB22*1190)),0),0),0))),0)</f>
        <v>0</v>
      </c>
      <c r="AE22" s="0" t="n">
        <f aca="false">IF(G22="hotelová část FF",(IF(AL22=1,0,IF(X22=1,IF(Z22=1,IF(OR(AA22="2a",AA22="2b"),AB22*1190+AB22*75,IF(AA22=1,1190*AB22+AB22*150,AB22*1190)),0),0))),0)</f>
        <v>0</v>
      </c>
      <c r="AF22" s="0" t="n">
        <f aca="false">IF(G22="hotelová část FF",(IF(AL22=1,0,IF(AND(X22=0,W22=0),IF(Y22=1,IF(Z22=1,IF(OR(AA22="2a",AA22="2b"),AB22*1190+AB22*75,IF(AA22=1,1190*AB22+150*AB22,AB22*1190)),0),0),0))),0)</f>
        <v>0</v>
      </c>
      <c r="AG22" s="0" t="n">
        <f aca="false">IF(G22="Depandance FF",IF(W22=1,IF(Y22=0,IF(Z22=0,IF(OR(AA22="2b",AA22="2a"),AB22*1190+AB22*75,IF(AA22=1,AB22*1190+AB22*150,AB22*1190)),0)),0),0)</f>
        <v>0</v>
      </c>
      <c r="AH22" s="0" t="n">
        <f aca="false">IF(G22="Depandance FF",(IF(AL22=1,0,IF(W22=1,IF(Y22=1,IF(Z22=0,IF(OR(AA22="2a",AA22="2b"),AB22*1090+AB22*75,IF(AA22=1,AB22*1090+AB22*150,AB22*1090)),0),0),0))),0)</f>
        <v>0</v>
      </c>
      <c r="AI22" s="0" t="n">
        <f aca="false">IF(G22="Depandance FF",(IF(AL22=1,0,IF(X22=1,IF(Z22=0,IF(OR(AA22="2a",AA22="2b"),AB22*1090+AB22*75,IF(AA22=1,1090*AB22+AB22*150,AB22*1090)),0),0))),0)</f>
        <v>0</v>
      </c>
      <c r="AJ22" s="0" t="n">
        <f aca="false">IF(G22="Depandance FF",(IF(AL22=1,0,IF(AND(X22=0,W22=0),IF(Y22=1,IF(Z22=0,IF(OR(AA22="2a",AA22="2b"),AB22*1090+AB22*75,IF(AA22=1,1090*AB22+150*AB22,AB22*1090)),0),0),0))),0)</f>
        <v>0</v>
      </c>
      <c r="AK22" s="0" t="n">
        <f aca="false">IF(AB22=1,100,0)</f>
        <v>0</v>
      </c>
      <c r="AL22" s="0" t="n">
        <f aca="false">IFERROR(IF(VALUE(RIGHT(D22,4))&gt;=2020,1,0),0)</f>
        <v>0</v>
      </c>
      <c r="AM22" s="0" t="n">
        <f aca="false">IF(G22="Hotelová část FF",IF(AL22=1,IF(Z22=1,IF(OR(AA22="2a",AA22="2b",AA22=1),0.5*1290*AB22+AB22*75,0.5*1290*AB22),0),0),0)</f>
        <v>0</v>
      </c>
      <c r="AN22" s="0" t="n">
        <f aca="false">IF(G22="Depandance FF nebo Parkhotel",(IF(AL22=1,IF(Z22=0,IF(OR(AA22="2a",AA22=1),0.5*1190*AB22+AB22*75,0.5*1190*AB22),0),0)),0)</f>
        <v>0</v>
      </c>
      <c r="AO22" s="0" t="e">
        <f aca="false">IF(VALUE(RIGHT(D22,4))&gt;=2023,1,0)</f>
        <v>#VALUE!</v>
      </c>
      <c r="AP22" s="0" t="n">
        <f aca="false">IF(I22=TRUE(),0,IF(K22=TRUE(),IF(Y22=1,290,290),0))</f>
        <v>0</v>
      </c>
    </row>
    <row r="23" customFormat="false" ht="14.25" hidden="false" customHeight="false" outlineLevel="0" collapsed="false">
      <c r="A23" s="35" t="s">
        <v>72</v>
      </c>
      <c r="B23" s="36"/>
      <c r="C23" s="37"/>
      <c r="D23" s="38" t="s">
        <v>21</v>
      </c>
      <c r="E23" s="39"/>
      <c r="F23" s="40"/>
      <c r="G23" s="41"/>
      <c r="H23" s="41"/>
      <c r="I23" s="42" t="b">
        <f aca="false">FALSE()</f>
        <v>0</v>
      </c>
      <c r="J23" s="43" t="b">
        <f aca="false">FALSE()</f>
        <v>0</v>
      </c>
      <c r="K23" s="44" t="b">
        <f aca="false">FALSE()</f>
        <v>0</v>
      </c>
      <c r="L23" s="45" t="n">
        <f aca="false">IF(OR(C23="D16",C23="D18",C23="20"),350,IF(OR(C23="H16",C23="H18",C23="H20"),500,0))</f>
        <v>0</v>
      </c>
      <c r="M23" s="45" t="n">
        <f aca="false">IF(AL23=1,SUM(AK23,AM23:AN23),SUM(AC23:AK23))+AP23</f>
        <v>0</v>
      </c>
      <c r="N23" s="46"/>
      <c r="P23" s="0" t="str">
        <f aca="false">SUBSTITUTE(G23, " ", "_")</f>
        <v/>
      </c>
      <c r="W23" s="0" t="n">
        <f aca="false">IF(C23="doprovod",1,0)</f>
        <v>0</v>
      </c>
      <c r="X23" s="0" t="n">
        <f aca="false">IF(C23="OPEN",1,0)</f>
        <v>0</v>
      </c>
      <c r="Y23" s="0" t="n">
        <f aca="false">IFERROR(IF(VALUE(RIGHT(D23,4))&gt;2004,1,0),0)</f>
        <v>0</v>
      </c>
      <c r="Z23" s="0" t="n">
        <f aca="false">IF(G23="Hotelová část FF",1,0)</f>
        <v>0</v>
      </c>
      <c r="AA23" s="0" t="n">
        <f aca="false">IF(H23="jednolůžkový",1,IF(H23="dvoulůžkový s příplatkem za volné lůžko","2a",IF(H23="dvoulůžkový","2b",IF(H23="třílůžkový",3,IF(H23="čtyřlůžkový",4,IF(H23="pětilůžkový",5,0))))))</f>
        <v>0</v>
      </c>
      <c r="AB23" s="0" t="n">
        <f aca="false">IF(I23=TRUE(),2,IF(J23=TRUE(),1,0))</f>
        <v>0</v>
      </c>
      <c r="AC23" s="0" t="n">
        <f aca="false">IF(G23="hotelová část FF",IF(W23=1,IF(Y23=0,IF(Z23=1,IF(OR(AA23="2b",AA23="2a"),AB23*1290+AB23*75,IF(AA23=1,AB23*1290+AB23*150,AB23*1290)),0)),0),0)</f>
        <v>0</v>
      </c>
      <c r="AD23" s="0" t="n">
        <f aca="false">IF(G23="hotelová část FF",(IF(AL23=1,0,IF(W23=1,IF(Y23=1,IF(Z23=1,IF(OR(AA23="2a",AA23="2b"),AB23*1190+AB23*75,IF(AA23=1,AB23*1190+AB23*150,AB23*1190)),0),0),0))),0)</f>
        <v>0</v>
      </c>
      <c r="AE23" s="0" t="n">
        <f aca="false">IF(G23="hotelová část FF",(IF(AL23=1,0,IF(X23=1,IF(Z23=1,IF(OR(AA23="2a",AA23="2b"),AB23*1190+AB23*75,IF(AA23=1,1190*AB23+AB23*150,AB23*1190)),0),0))),0)</f>
        <v>0</v>
      </c>
      <c r="AF23" s="0" t="n">
        <f aca="false">IF(G23="hotelová část FF",(IF(AL23=1,0,IF(AND(X23=0,W23=0),IF(Y23=1,IF(Z23=1,IF(OR(AA23="2a",AA23="2b"),AB23*1190+AB23*75,IF(AA23=1,1190*AB23+150*AB23,AB23*1190)),0),0),0))),0)</f>
        <v>0</v>
      </c>
      <c r="AG23" s="0" t="n">
        <f aca="false">IF(G23="Depandance FF",IF(W23=1,IF(Y23=0,IF(Z23=0,IF(OR(AA23="2b",AA23="2a"),AB23*1190+AB23*75,IF(AA23=1,AB23*1190+AB23*150,AB23*1190)),0)),0),0)</f>
        <v>0</v>
      </c>
      <c r="AH23" s="0" t="n">
        <f aca="false">IF(G23="Depandance FF",(IF(AL23=1,0,IF(W23=1,IF(Y23=1,IF(Z23=0,IF(OR(AA23="2a",AA23="2b"),AB23*1090+AB23*75,IF(AA23=1,AB23*1090+AB23*150,AB23*1090)),0),0),0))),0)</f>
        <v>0</v>
      </c>
      <c r="AI23" s="0" t="n">
        <f aca="false">IF(G23="Depandance FF",(IF(AL23=1,0,IF(X23=1,IF(Z23=0,IF(OR(AA23="2a",AA23="2b"),AB23*1090+AB23*75,IF(AA23=1,1090*AB23+AB23*150,AB23*1090)),0),0))),0)</f>
        <v>0</v>
      </c>
      <c r="AJ23" s="0" t="n">
        <f aca="false">IF(G23="Depandance FF",(IF(AL23=1,0,IF(AND(X23=0,W23=0),IF(Y23=1,IF(Z23=0,IF(OR(AA23="2a",AA23="2b"),AB23*1090+AB23*75,IF(AA23=1,1090*AB23+150*AB23,AB23*1090)),0),0),0))),0)</f>
        <v>0</v>
      </c>
      <c r="AK23" s="0" t="n">
        <f aca="false">IF(AB23=1,100,0)</f>
        <v>0</v>
      </c>
      <c r="AL23" s="0" t="n">
        <f aca="false">IFERROR(IF(VALUE(RIGHT(D23,4))&gt;=2020,1,0),0)</f>
        <v>0</v>
      </c>
      <c r="AM23" s="0" t="n">
        <f aca="false">IF(G23="Hotelová část FF",IF(AL23=1,IF(Z23=1,IF(OR(AA23="2a",AA23="2b",AA23=1),0.5*1290*AB23+AB23*75,0.5*1290*AB23),0),0),0)</f>
        <v>0</v>
      </c>
      <c r="AN23" s="0" t="n">
        <f aca="false">IF(G23="Depandance FF nebo Parkhotel",(IF(AL23=1,IF(Z23=0,IF(OR(AA23="2a",AA23=1),0.5*1190*AB23+AB23*75,0.5*1190*AB23),0),0)),0)</f>
        <v>0</v>
      </c>
      <c r="AO23" s="0" t="e">
        <f aca="false">IF(VALUE(RIGHT(D23,4))&gt;=2023,1,0)</f>
        <v>#VALUE!</v>
      </c>
      <c r="AP23" s="0" t="n">
        <f aca="false">IF(I23=TRUE(),0,IF(K23=TRUE(),IF(Y23=1,290,290),0))</f>
        <v>0</v>
      </c>
    </row>
    <row r="24" customFormat="false" ht="14.25" hidden="false" customHeight="false" outlineLevel="0" collapsed="false">
      <c r="A24" s="35" t="s">
        <v>73</v>
      </c>
      <c r="B24" s="36"/>
      <c r="C24" s="37"/>
      <c r="D24" s="38" t="s">
        <v>21</v>
      </c>
      <c r="E24" s="39"/>
      <c r="F24" s="40"/>
      <c r="G24" s="41"/>
      <c r="H24" s="41"/>
      <c r="I24" s="47" t="b">
        <f aca="false">FALSE()</f>
        <v>0</v>
      </c>
      <c r="J24" s="48" t="b">
        <f aca="false">FALSE()</f>
        <v>0</v>
      </c>
      <c r="K24" s="49" t="b">
        <f aca="false">FALSE()</f>
        <v>0</v>
      </c>
      <c r="L24" s="45" t="n">
        <f aca="false">IF(OR(C24="D16",C24="D18",C24="20"),350,IF(OR(C24="H16",C24="H18",C24="H20"),500,0))</f>
        <v>0</v>
      </c>
      <c r="M24" s="45" t="n">
        <f aca="false">IF(AL24=1,SUM(AK24,AM24:AN24),SUM(AC24:AK24))+AP24</f>
        <v>0</v>
      </c>
      <c r="N24" s="46"/>
      <c r="P24" s="0" t="str">
        <f aca="false">SUBSTITUTE(G24, " ", "_")</f>
        <v/>
      </c>
      <c r="W24" s="0" t="n">
        <f aca="false">IF(C24="doprovod",1,0)</f>
        <v>0</v>
      </c>
      <c r="X24" s="0" t="n">
        <f aca="false">IF(C24="OPEN",1,0)</f>
        <v>0</v>
      </c>
      <c r="Y24" s="0" t="n">
        <f aca="false">IFERROR(IF(VALUE(RIGHT(D24,4))&gt;2004,1,0),0)</f>
        <v>0</v>
      </c>
      <c r="Z24" s="0" t="n">
        <f aca="false">IF(G24="Hotelová část FF",1,0)</f>
        <v>0</v>
      </c>
      <c r="AA24" s="0" t="n">
        <f aca="false">IF(H24="jednolůžkový",1,IF(H24="dvoulůžkový s příplatkem za volné lůžko","2a",IF(H24="dvoulůžkový","2b",IF(H24="třílůžkový",3,IF(H24="čtyřlůžkový",4,IF(H24="pětilůžkový",5,0))))))</f>
        <v>0</v>
      </c>
      <c r="AB24" s="0" t="n">
        <f aca="false">IF(I24=TRUE(),2,IF(J24=TRUE(),1,0))</f>
        <v>0</v>
      </c>
      <c r="AC24" s="0" t="n">
        <f aca="false">IF(G24="hotelová část FF",IF(W24=1,IF(Y24=0,IF(Z24=1,IF(OR(AA24="2b",AA24="2a"),AB24*1290+AB24*75,IF(AA24=1,AB24*1290+AB24*150,AB24*1290)),0)),0),0)</f>
        <v>0</v>
      </c>
      <c r="AD24" s="0" t="n">
        <f aca="false">IF(G24="hotelová část FF",(IF(AL24=1,0,IF(W24=1,IF(Y24=1,IF(Z24=1,IF(OR(AA24="2a",AA24="2b"),AB24*1190+AB24*75,IF(AA24=1,AB24*1190+AB24*150,AB24*1190)),0),0),0))),0)</f>
        <v>0</v>
      </c>
      <c r="AE24" s="0" t="n">
        <f aca="false">IF(G24="hotelová část FF",(IF(AL24=1,0,IF(X24=1,IF(Z24=1,IF(OR(AA24="2a",AA24="2b"),AB24*1190+AB24*75,IF(AA24=1,1190*AB24+AB24*150,AB24*1190)),0),0))),0)</f>
        <v>0</v>
      </c>
      <c r="AF24" s="0" t="n">
        <f aca="false">IF(G24="hotelová část FF",(IF(AL24=1,0,IF(AND(X24=0,W24=0),IF(Y24=1,IF(Z24=1,IF(OR(AA24="2a",AA24="2b"),AB24*1190+AB24*75,IF(AA24=1,1190*AB24+150*AB24,AB24*1190)),0),0),0))),0)</f>
        <v>0</v>
      </c>
      <c r="AG24" s="0" t="n">
        <f aca="false">IF(G24="Depandance FF",IF(W24=1,IF(Y24=0,IF(Z24=0,IF(OR(AA24="2b",AA24="2a"),AB24*1190+AB24*75,IF(AA24=1,AB24*1190+AB24*150,AB24*1190)),0)),0),0)</f>
        <v>0</v>
      </c>
      <c r="AH24" s="0" t="n">
        <f aca="false">IF(G24="Depandance FF",(IF(AL24=1,0,IF(W24=1,IF(Y24=1,IF(Z24=0,IF(OR(AA24="2a",AA24="2b"),AB24*1090+AB24*75,IF(AA24=1,AB24*1090+AB24*150,AB24*1090)),0),0),0))),0)</f>
        <v>0</v>
      </c>
      <c r="AI24" s="0" t="n">
        <f aca="false">IF(G24="Depandance FF",(IF(AL24=1,0,IF(X24=1,IF(Z24=0,IF(OR(AA24="2a",AA24="2b"),AB24*1090+AB24*75,IF(AA24=1,1090*AB24+AB24*150,AB24*1090)),0),0))),0)</f>
        <v>0</v>
      </c>
      <c r="AJ24" s="0" t="n">
        <f aca="false">IF(G24="Depandance FF",(IF(AL24=1,0,IF(AND(X24=0,W24=0),IF(Y24=1,IF(Z24=0,IF(OR(AA24="2a",AA24="2b"),AB24*1090+AB24*75,IF(AA24=1,1090*AB24+150*AB24,AB24*1090)),0),0),0))),0)</f>
        <v>0</v>
      </c>
      <c r="AK24" s="0" t="n">
        <f aca="false">IF(AB24=1,100,0)</f>
        <v>0</v>
      </c>
      <c r="AL24" s="0" t="n">
        <f aca="false">IFERROR(IF(VALUE(RIGHT(D24,4))&gt;=2020,1,0),0)</f>
        <v>0</v>
      </c>
      <c r="AM24" s="0" t="n">
        <f aca="false">IF(G24="Hotelová část FF",IF(AL24=1,IF(Z24=1,IF(OR(AA24="2a",AA24="2b",AA24=1),0.5*1290*AB24+AB24*75,0.5*1290*AB24),0),0),0)</f>
        <v>0</v>
      </c>
      <c r="AN24" s="0" t="n">
        <f aca="false">IF(G24="Depandance FF nebo Parkhotel",(IF(AL24=1,IF(Z24=0,IF(OR(AA24="2a",AA24=1),0.5*1190*AB24+AB24*75,0.5*1190*AB24),0),0)),0)</f>
        <v>0</v>
      </c>
      <c r="AO24" s="0" t="e">
        <f aca="false">IF(VALUE(RIGHT(D24,4))&gt;=2023,1,0)</f>
        <v>#VALUE!</v>
      </c>
      <c r="AP24" s="0" t="n">
        <f aca="false">IF(I24=TRUE(),0,IF(K24=TRUE(),IF(Y24=1,290,290),0))</f>
        <v>0</v>
      </c>
    </row>
    <row r="25" customFormat="false" ht="14.25" hidden="false" customHeight="false" outlineLevel="0" collapsed="false">
      <c r="A25" s="35" t="s">
        <v>74</v>
      </c>
      <c r="B25" s="36"/>
      <c r="C25" s="37"/>
      <c r="D25" s="38" t="s">
        <v>21</v>
      </c>
      <c r="E25" s="39"/>
      <c r="F25" s="40"/>
      <c r="G25" s="41"/>
      <c r="H25" s="41"/>
      <c r="I25" s="42" t="b">
        <f aca="false">FALSE()</f>
        <v>0</v>
      </c>
      <c r="J25" s="43" t="b">
        <f aca="false">FALSE()</f>
        <v>0</v>
      </c>
      <c r="K25" s="44" t="b">
        <f aca="false">FALSE()</f>
        <v>0</v>
      </c>
      <c r="L25" s="45" t="n">
        <f aca="false">IF(OR(C25="D16",C25="D18",C25="20"),350,IF(OR(C25="H16",C25="H18",C25="H20"),500,0))</f>
        <v>0</v>
      </c>
      <c r="M25" s="45" t="n">
        <f aca="false">IF(AL25=1,SUM(AK25,AM25:AN25),SUM(AC25:AK25))+AP25</f>
        <v>0</v>
      </c>
      <c r="N25" s="46"/>
      <c r="P25" s="0" t="str">
        <f aca="false">SUBSTITUTE(G25, " ", "_")</f>
        <v/>
      </c>
      <c r="W25" s="0" t="n">
        <f aca="false">IF(C25="doprovod",1,0)</f>
        <v>0</v>
      </c>
      <c r="X25" s="0" t="n">
        <f aca="false">IF(C25="OPEN",1,0)</f>
        <v>0</v>
      </c>
      <c r="Y25" s="0" t="n">
        <f aca="false">IFERROR(IF(VALUE(RIGHT(D25,4))&gt;2004,1,0),0)</f>
        <v>0</v>
      </c>
      <c r="Z25" s="0" t="n">
        <f aca="false">IF(G25="Hotelová část FF",1,0)</f>
        <v>0</v>
      </c>
      <c r="AA25" s="0" t="n">
        <f aca="false">IF(H25="jednolůžkový",1,IF(H25="dvoulůžkový s příplatkem za volné lůžko","2a",IF(H25="dvoulůžkový","2b",IF(H25="třílůžkový",3,IF(H25="čtyřlůžkový",4,IF(H25="pětilůžkový",5,0))))))</f>
        <v>0</v>
      </c>
      <c r="AB25" s="0" t="n">
        <f aca="false">IF(I25=TRUE(),2,IF(J25=TRUE(),1,0))</f>
        <v>0</v>
      </c>
      <c r="AC25" s="0" t="n">
        <f aca="false">IF(G25="hotelová část FF",IF(W25=1,IF(Y25=0,IF(Z25=1,IF(OR(AA25="2b",AA25="2a"),AB25*1290+AB25*75,IF(AA25=1,AB25*1290+AB25*150,AB25*1290)),0)),0),0)</f>
        <v>0</v>
      </c>
      <c r="AD25" s="0" t="n">
        <f aca="false">IF(G25="hotelová část FF",(IF(AL25=1,0,IF(W25=1,IF(Y25=1,IF(Z25=1,IF(OR(AA25="2a",AA25="2b"),AB25*1190+AB25*75,IF(AA25=1,AB25*1190+AB25*150,AB25*1190)),0),0),0))),0)</f>
        <v>0</v>
      </c>
      <c r="AE25" s="0" t="n">
        <f aca="false">IF(G25="hotelová část FF",(IF(AL25=1,0,IF(X25=1,IF(Z25=1,IF(OR(AA25="2a",AA25="2b"),AB25*1190+AB25*75,IF(AA25=1,1190*AB25+AB25*150,AB25*1190)),0),0))),0)</f>
        <v>0</v>
      </c>
      <c r="AF25" s="0" t="n">
        <f aca="false">IF(G25="hotelová část FF",(IF(AL25=1,0,IF(AND(X25=0,W25=0),IF(Y25=1,IF(Z25=1,IF(OR(AA25="2a",AA25="2b"),AB25*1190+AB25*75,IF(AA25=1,1190*AB25+150*AB25,AB25*1190)),0),0),0))),0)</f>
        <v>0</v>
      </c>
      <c r="AG25" s="0" t="n">
        <f aca="false">IF(G25="Depandance FF",IF(W25=1,IF(Y25=0,IF(Z25=0,IF(OR(AA25="2b",AA25="2a"),AB25*1190+AB25*75,IF(AA25=1,AB25*1190+AB25*150,AB25*1190)),0)),0),0)</f>
        <v>0</v>
      </c>
      <c r="AH25" s="0" t="n">
        <f aca="false">IF(G25="Depandance FF",(IF(AL25=1,0,IF(W25=1,IF(Y25=1,IF(Z25=0,IF(OR(AA25="2a",AA25="2b"),AB25*1090+AB25*75,IF(AA25=1,AB25*1090+AB25*150,AB25*1090)),0),0),0))),0)</f>
        <v>0</v>
      </c>
      <c r="AI25" s="0" t="n">
        <f aca="false">IF(G25="Depandance FF",(IF(AL25=1,0,IF(X25=1,IF(Z25=0,IF(OR(AA25="2a",AA25="2b"),AB25*1090+AB25*75,IF(AA25=1,1090*AB25+AB25*150,AB25*1090)),0),0))),0)</f>
        <v>0</v>
      </c>
      <c r="AJ25" s="0" t="n">
        <f aca="false">IF(G25="Depandance FF",(IF(AL25=1,0,IF(AND(X25=0,W25=0),IF(Y25=1,IF(Z25=0,IF(OR(AA25="2a",AA25="2b"),AB25*1090+AB25*75,IF(AA25=1,1090*AB25+150*AB25,AB25*1090)),0),0),0))),0)</f>
        <v>0</v>
      </c>
      <c r="AK25" s="0" t="n">
        <f aca="false">IF(AB25=1,100,0)</f>
        <v>0</v>
      </c>
      <c r="AL25" s="0" t="n">
        <f aca="false">IFERROR(IF(VALUE(RIGHT(D25,4))&gt;=2020,1,0),0)</f>
        <v>0</v>
      </c>
      <c r="AM25" s="0" t="n">
        <f aca="false">IF(G25="Hotelová část FF",IF(AL25=1,IF(Z25=1,IF(OR(AA25="2a",AA25="2b",AA25=1),0.5*1290*AB25+AB25*75,0.5*1290*AB25),0),0),0)</f>
        <v>0</v>
      </c>
      <c r="AN25" s="0" t="n">
        <f aca="false">IF(G25="Depandance FF nebo Parkhotel",(IF(AL25=1,IF(Z25=0,IF(OR(AA25="2a",AA25=1),0.5*1190*AB25+AB25*75,0.5*1190*AB25),0),0)),0)</f>
        <v>0</v>
      </c>
      <c r="AO25" s="0" t="e">
        <f aca="false">IF(VALUE(RIGHT(D25,4))&gt;=2023,1,0)</f>
        <v>#VALUE!</v>
      </c>
      <c r="AP25" s="0" t="n">
        <f aca="false">IF(I25=TRUE(),0,IF(K25=TRUE(),IF(Y25=1,290,290),0))</f>
        <v>0</v>
      </c>
    </row>
    <row r="26" customFormat="false" ht="14.25" hidden="false" customHeight="false" outlineLevel="0" collapsed="false">
      <c r="A26" s="35" t="s">
        <v>75</v>
      </c>
      <c r="B26" s="36"/>
      <c r="C26" s="37"/>
      <c r="D26" s="38" t="s">
        <v>21</v>
      </c>
      <c r="E26" s="39"/>
      <c r="F26" s="40"/>
      <c r="G26" s="41"/>
      <c r="H26" s="41"/>
      <c r="I26" s="47" t="b">
        <f aca="false">FALSE()</f>
        <v>0</v>
      </c>
      <c r="J26" s="48" t="b">
        <f aca="false">FALSE()</f>
        <v>0</v>
      </c>
      <c r="K26" s="49" t="b">
        <f aca="false">FALSE()</f>
        <v>0</v>
      </c>
      <c r="L26" s="45" t="n">
        <f aca="false">IF(OR(C26="D16",C26="D18",C26="20"),350,IF(OR(C26="H16",C26="H18",C26="H20"),500,0))</f>
        <v>0</v>
      </c>
      <c r="M26" s="45" t="n">
        <f aca="false">IF(AL26=1,SUM(AK26,AM26:AN26),SUM(AC26:AK26))+AP26</f>
        <v>0</v>
      </c>
      <c r="N26" s="46"/>
      <c r="P26" s="0" t="str">
        <f aca="false">SUBSTITUTE(G26, " ", "_")</f>
        <v/>
      </c>
      <c r="W26" s="0" t="n">
        <f aca="false">IF(C26="doprovod",1,0)</f>
        <v>0</v>
      </c>
      <c r="X26" s="0" t="n">
        <f aca="false">IF(C26="OPEN",1,0)</f>
        <v>0</v>
      </c>
      <c r="Y26" s="0" t="n">
        <f aca="false">IFERROR(IF(VALUE(RIGHT(D26,4))&gt;2004,1,0),0)</f>
        <v>0</v>
      </c>
      <c r="Z26" s="0" t="n">
        <f aca="false">IF(G26="Hotelová část FF",1,0)</f>
        <v>0</v>
      </c>
      <c r="AA26" s="0" t="n">
        <f aca="false">IF(H26="jednolůžkový",1,IF(H26="dvoulůžkový s příplatkem za volné lůžko","2a",IF(H26="dvoulůžkový","2b",IF(H26="třílůžkový",3,IF(H26="čtyřlůžkový",4,IF(H26="pětilůžkový",5,0))))))</f>
        <v>0</v>
      </c>
      <c r="AB26" s="0" t="n">
        <f aca="false">IF(I26=TRUE(),2,IF(J26=TRUE(),1,0))</f>
        <v>0</v>
      </c>
      <c r="AC26" s="0" t="n">
        <f aca="false">IF(G26="hotelová část FF",IF(W26=1,IF(Y26=0,IF(Z26=1,IF(OR(AA26="2b",AA26="2a"),AB26*1290+AB26*75,IF(AA26=1,AB26*1290+AB26*150,AB26*1290)),0)),0),0)</f>
        <v>0</v>
      </c>
      <c r="AD26" s="0" t="n">
        <f aca="false">IF(G26="hotelová část FF",(IF(AL26=1,0,IF(W26=1,IF(Y26=1,IF(Z26=1,IF(OR(AA26="2a",AA26="2b"),AB26*1190+AB26*75,IF(AA26=1,AB26*1190+AB26*150,AB26*1190)),0),0),0))),0)</f>
        <v>0</v>
      </c>
      <c r="AE26" s="0" t="n">
        <f aca="false">IF(G26="hotelová část FF",(IF(AL26=1,0,IF(X26=1,IF(Z26=1,IF(OR(AA26="2a",AA26="2b"),AB26*1190+AB26*75,IF(AA26=1,1190*AB26+AB26*150,AB26*1190)),0),0))),0)</f>
        <v>0</v>
      </c>
      <c r="AF26" s="0" t="n">
        <f aca="false">IF(G26="hotelová část FF",(IF(AL26=1,0,IF(AND(X26=0,W26=0),IF(Y26=1,IF(Z26=1,IF(OR(AA26="2a",AA26="2b"),AB26*1190+AB26*75,IF(AA26=1,1190*AB26+150*AB26,AB26*1190)),0),0),0))),0)</f>
        <v>0</v>
      </c>
      <c r="AG26" s="0" t="n">
        <f aca="false">IF(G26="Depandance FF",IF(W26=1,IF(Y26=0,IF(Z26=0,IF(OR(AA26="2b",AA26="2a"),AB26*1190+AB26*75,IF(AA26=1,AB26*1190+AB26*150,AB26*1190)),0)),0),0)</f>
        <v>0</v>
      </c>
      <c r="AH26" s="0" t="n">
        <f aca="false">IF(G26="Depandance FF",(IF(AL26=1,0,IF(W26=1,IF(Y26=1,IF(Z26=0,IF(OR(AA26="2a",AA26="2b"),AB26*1090+AB26*75,IF(AA26=1,AB26*1090+AB26*150,AB26*1090)),0),0),0))),0)</f>
        <v>0</v>
      </c>
      <c r="AI26" s="0" t="n">
        <f aca="false">IF(G26="Depandance FF",(IF(AL26=1,0,IF(X26=1,IF(Z26=0,IF(OR(AA26="2a",AA26="2b"),AB26*1090+AB26*75,IF(AA26=1,1090*AB26+AB26*150,AB26*1090)),0),0))),0)</f>
        <v>0</v>
      </c>
      <c r="AJ26" s="0" t="n">
        <f aca="false">IF(G26="Depandance FF",(IF(AL26=1,0,IF(AND(X26=0,W26=0),IF(Y26=1,IF(Z26=0,IF(OR(AA26="2a",AA26="2b"),AB26*1090+AB26*75,IF(AA26=1,1090*AB26+150*AB26,AB26*1090)),0),0),0))),0)</f>
        <v>0</v>
      </c>
      <c r="AK26" s="0" t="n">
        <f aca="false">IF(AB26=1,100,0)</f>
        <v>0</v>
      </c>
      <c r="AL26" s="0" t="n">
        <f aca="false">IFERROR(IF(VALUE(RIGHT(D26,4))&gt;=2020,1,0),0)</f>
        <v>0</v>
      </c>
      <c r="AM26" s="0" t="n">
        <f aca="false">IF(G26="Hotelová část FF",IF(AL26=1,IF(Z26=1,IF(OR(AA26="2a",AA26="2b",AA26=1),0.5*1290*AB26+AB26*75,0.5*1290*AB26),0),0),0)</f>
        <v>0</v>
      </c>
      <c r="AN26" s="0" t="n">
        <f aca="false">IF(G26="Depandance FF nebo Parkhotel",(IF(AL26=1,IF(Z26=0,IF(OR(AA26="2a",AA26=1),0.5*1190*AB26+AB26*75,0.5*1190*AB26),0),0)),0)</f>
        <v>0</v>
      </c>
      <c r="AO26" s="0" t="e">
        <f aca="false">IF(VALUE(RIGHT(D26,4))&gt;=2023,1,0)</f>
        <v>#VALUE!</v>
      </c>
      <c r="AP26" s="0" t="n">
        <f aca="false">IF(I26=TRUE(),0,IF(K26=TRUE(),IF(Y26=1,290,290),0))</f>
        <v>0</v>
      </c>
    </row>
    <row r="27" customFormat="false" ht="14.25" hidden="false" customHeight="false" outlineLevel="0" collapsed="false">
      <c r="A27" s="35" t="s">
        <v>76</v>
      </c>
      <c r="B27" s="36"/>
      <c r="C27" s="37"/>
      <c r="D27" s="38" t="s">
        <v>21</v>
      </c>
      <c r="E27" s="39"/>
      <c r="F27" s="40"/>
      <c r="G27" s="41"/>
      <c r="H27" s="41"/>
      <c r="I27" s="42" t="b">
        <f aca="false">FALSE()</f>
        <v>0</v>
      </c>
      <c r="J27" s="43" t="b">
        <f aca="false">FALSE()</f>
        <v>0</v>
      </c>
      <c r="K27" s="44" t="b">
        <f aca="false">FALSE()</f>
        <v>0</v>
      </c>
      <c r="L27" s="45" t="n">
        <f aca="false">IF(OR(C27="D16",C27="D18",C27="20"),350,IF(OR(C27="H16",C27="H18",C27="H20"),500,0))</f>
        <v>0</v>
      </c>
      <c r="M27" s="45" t="n">
        <f aca="false">IF(AL27=1,SUM(AK27,AM27:AN27),SUM(AC27:AK27))+AP27</f>
        <v>0</v>
      </c>
      <c r="N27" s="46"/>
      <c r="P27" s="0" t="str">
        <f aca="false">SUBSTITUTE(G27, " ", "_")</f>
        <v/>
      </c>
      <c r="W27" s="0" t="n">
        <f aca="false">IF(C27="doprovod",1,0)</f>
        <v>0</v>
      </c>
      <c r="X27" s="0" t="n">
        <f aca="false">IF(C27="OPEN",1,0)</f>
        <v>0</v>
      </c>
      <c r="Y27" s="0" t="n">
        <f aca="false">IFERROR(IF(VALUE(RIGHT(D27,4))&gt;2004,1,0),0)</f>
        <v>0</v>
      </c>
      <c r="Z27" s="0" t="n">
        <f aca="false">IF(G27="Hotelová část FF",1,0)</f>
        <v>0</v>
      </c>
      <c r="AA27" s="0" t="n">
        <f aca="false">IF(H27="jednolůžkový",1,IF(H27="dvoulůžkový s příplatkem za volné lůžko","2a",IF(H27="dvoulůžkový","2b",IF(H27="třílůžkový",3,IF(H27="čtyřlůžkový",4,IF(H27="pětilůžkový",5,0))))))</f>
        <v>0</v>
      </c>
      <c r="AB27" s="0" t="n">
        <f aca="false">IF(I27=TRUE(),2,IF(J27=TRUE(),1,0))</f>
        <v>0</v>
      </c>
      <c r="AC27" s="0" t="n">
        <f aca="false">IF(G27="hotelová část FF",IF(W27=1,IF(Y27=0,IF(Z27=1,IF(OR(AA27="2b",AA27="2a"),AB27*1290+AB27*75,IF(AA27=1,AB27*1290+AB27*150,AB27*1290)),0)),0),0)</f>
        <v>0</v>
      </c>
      <c r="AD27" s="0" t="n">
        <f aca="false">IF(G27="hotelová část FF",(IF(AL27=1,0,IF(W27=1,IF(Y27=1,IF(Z27=1,IF(OR(AA27="2a",AA27="2b"),AB27*1190+AB27*75,IF(AA27=1,AB27*1190+AB27*150,AB27*1190)),0),0),0))),0)</f>
        <v>0</v>
      </c>
      <c r="AE27" s="0" t="n">
        <f aca="false">IF(G27="hotelová část FF",(IF(AL27=1,0,IF(X27=1,IF(Z27=1,IF(OR(AA27="2a",AA27="2b"),AB27*1190+AB27*75,IF(AA27=1,1190*AB27+AB27*150,AB27*1190)),0),0))),0)</f>
        <v>0</v>
      </c>
      <c r="AF27" s="0" t="n">
        <f aca="false">IF(G27="hotelová část FF",(IF(AL27=1,0,IF(AND(X27=0,W27=0),IF(Y27=1,IF(Z27=1,IF(OR(AA27="2a",AA27="2b"),AB27*1190+AB27*75,IF(AA27=1,1190*AB27+150*AB27,AB27*1190)),0),0),0))),0)</f>
        <v>0</v>
      </c>
      <c r="AG27" s="0" t="n">
        <f aca="false">IF(G27="Depandance FF",IF(W27=1,IF(Y27=0,IF(Z27=0,IF(OR(AA27="2b",AA27="2a"),AB27*1190+AB27*75,IF(AA27=1,AB27*1190+AB27*150,AB27*1190)),0)),0),0)</f>
        <v>0</v>
      </c>
      <c r="AH27" s="0" t="n">
        <f aca="false">IF(G27="Depandance FF",(IF(AL27=1,0,IF(W27=1,IF(Y27=1,IF(Z27=0,IF(OR(AA27="2a",AA27="2b"),AB27*1090+AB27*75,IF(AA27=1,AB27*1090+AB27*150,AB27*1090)),0),0),0))),0)</f>
        <v>0</v>
      </c>
      <c r="AI27" s="0" t="n">
        <f aca="false">IF(G27="Depandance FF",(IF(AL27=1,0,IF(X27=1,IF(Z27=0,IF(OR(AA27="2a",AA27="2b"),AB27*1090+AB27*75,IF(AA27=1,1090*AB27+AB27*150,AB27*1090)),0),0))),0)</f>
        <v>0</v>
      </c>
      <c r="AJ27" s="0" t="n">
        <f aca="false">IF(G27="Depandance FF",(IF(AL27=1,0,IF(AND(X27=0,W27=0),IF(Y27=1,IF(Z27=0,IF(OR(AA27="2a",AA27="2b"),AB27*1090+AB27*75,IF(AA27=1,1090*AB27+150*AB27,AB27*1090)),0),0),0))),0)</f>
        <v>0</v>
      </c>
      <c r="AK27" s="0" t="n">
        <f aca="false">IF(AB27=1,100,0)</f>
        <v>0</v>
      </c>
      <c r="AL27" s="0" t="n">
        <f aca="false">IFERROR(IF(VALUE(RIGHT(D27,4))&gt;=2020,1,0),0)</f>
        <v>0</v>
      </c>
      <c r="AM27" s="0" t="n">
        <f aca="false">IF(G27="Hotelová část FF",IF(AL27=1,IF(Z27=1,IF(OR(AA27="2a",AA27="2b",AA27=1),0.5*1290*AB27+AB27*75,0.5*1290*AB27),0),0),0)</f>
        <v>0</v>
      </c>
      <c r="AN27" s="0" t="n">
        <f aca="false">IF(G27="Depandance FF nebo Parkhotel",(IF(AL27=1,IF(Z27=0,IF(OR(AA27="2a",AA27=1),0.5*1190*AB27+AB27*75,0.5*1190*AB27),0),0)),0)</f>
        <v>0</v>
      </c>
      <c r="AO27" s="0" t="e">
        <f aca="false">IF(VALUE(RIGHT(D27,4))&gt;=2023,1,0)</f>
        <v>#VALUE!</v>
      </c>
      <c r="AP27" s="0" t="n">
        <f aca="false">IF(I27=TRUE(),0,IF(K27=TRUE(),IF(Y27=1,290,290),0))</f>
        <v>0</v>
      </c>
    </row>
    <row r="28" customFormat="false" ht="15" hidden="false" customHeight="false" outlineLevel="0" collapsed="false">
      <c r="A28" s="50" t="s">
        <v>77</v>
      </c>
      <c r="B28" s="51"/>
      <c r="C28" s="52"/>
      <c r="D28" s="53" t="s">
        <v>21</v>
      </c>
      <c r="E28" s="54"/>
      <c r="F28" s="55"/>
      <c r="G28" s="56"/>
      <c r="H28" s="41"/>
      <c r="I28" s="57" t="b">
        <f aca="false">FALSE()</f>
        <v>0</v>
      </c>
      <c r="J28" s="58" t="b">
        <f aca="false">FALSE()</f>
        <v>0</v>
      </c>
      <c r="K28" s="59" t="b">
        <f aca="false">FALSE()</f>
        <v>0</v>
      </c>
      <c r="L28" s="60" t="n">
        <f aca="false">IF(OR(C28="D16",C28="D18",C28="20"),350,IF(OR(C28="H16",C28="H18",C28="H20"),500,0))</f>
        <v>0</v>
      </c>
      <c r="M28" s="60" t="n">
        <f aca="false">IF(AL28=1,SUM(AK28,AM28:AN28),SUM(AC28:AK28))+AP28</f>
        <v>0</v>
      </c>
      <c r="N28" s="61"/>
      <c r="P28" s="0" t="str">
        <f aca="false">SUBSTITUTE(G28, " ", "_")</f>
        <v/>
      </c>
      <c r="W28" s="0" t="n">
        <f aca="false">IF(C28="doprovod",1,0)</f>
        <v>0</v>
      </c>
      <c r="X28" s="0" t="n">
        <f aca="false">IF(C28="OPEN",1,0)</f>
        <v>0</v>
      </c>
      <c r="Y28" s="0" t="n">
        <f aca="false">IFERROR(IF(VALUE(RIGHT(D28,4))&gt;2004,1,0),0)</f>
        <v>0</v>
      </c>
      <c r="Z28" s="0" t="n">
        <f aca="false">IF(G28="Hotelová část FF",1,0)</f>
        <v>0</v>
      </c>
      <c r="AA28" s="0" t="n">
        <f aca="false">IF(H28="jednolůžkový",1,IF(H28="dvoulůžkový s příplatkem za volné lůžko","2a",IF(H28="dvoulůžkový","2b",IF(H28="třílůžkový",3,IF(H28="čtyřlůžkový",4,IF(H28="pětilůžkový",5,0))))))</f>
        <v>0</v>
      </c>
      <c r="AB28" s="0" t="n">
        <f aca="false">IF(I28=TRUE(),2,IF(J28=TRUE(),1,0))</f>
        <v>0</v>
      </c>
      <c r="AC28" s="0" t="n">
        <f aca="false">IF(G28="hotelová část FF",IF(W28=1,IF(Y28=0,IF(Z28=1,IF(OR(AA28="2b",AA28="2a"),AB28*1290+AB28*75,IF(AA28=1,AB28*1290+AB28*150,AB28*1290)),0)),0),0)</f>
        <v>0</v>
      </c>
      <c r="AD28" s="0" t="n">
        <f aca="false">IF(G28="hotelová část FF",(IF(AL28=1,0,IF(W28=1,IF(Y28=1,IF(Z28=1,IF(OR(AA28="2a",AA28="2b"),AB28*1190+AB28*75,IF(AA28=1,AB28*1190+AB28*150,AB28*1190)),0),0),0))),0)</f>
        <v>0</v>
      </c>
      <c r="AE28" s="0" t="n">
        <f aca="false">IF(G28="hotelová část FF",(IF(AL28=1,0,IF(X28=1,IF(Z28=1,IF(OR(AA28="2a",AA28="2b"),AB28*1190+AB28*75,IF(AA28=1,1190*AB28+AB28*150,AB28*1190)),0),0))),0)</f>
        <v>0</v>
      </c>
      <c r="AF28" s="0" t="n">
        <f aca="false">IF(G28="hotelová část FF",(IF(AL28=1,0,IF(AND(X28=0,W28=0),IF(Y28=1,IF(Z28=1,IF(OR(AA28="2a",AA28="2b"),AB28*1190+AB28*75,IF(AA28=1,1190*AB28+150*AB28,AB28*1190)),0),0),0))),0)</f>
        <v>0</v>
      </c>
      <c r="AG28" s="0" t="n">
        <f aca="false">IF(G28="Depandance FF",IF(W28=1,IF(Y28=0,IF(Z28=0,IF(OR(AA28="2b",AA28="2a"),AB28*1190+AB28*75,IF(AA28=1,AB28*1190+AB28*150,AB28*1190)),0)),0),0)</f>
        <v>0</v>
      </c>
      <c r="AH28" s="0" t="n">
        <f aca="false">IF(G28="Depandance FF",(IF(AL28=1,0,IF(W28=1,IF(Y28=1,IF(Z28=0,IF(OR(AA28="2a",AA28="2b"),AB28*1090+AB28*75,IF(AA28=1,AB28*1090+AB28*150,AB28*1090)),0),0),0))),0)</f>
        <v>0</v>
      </c>
      <c r="AI28" s="0" t="n">
        <f aca="false">IF(G28="Depandance FF",(IF(AL28=1,0,IF(X28=1,IF(Z28=0,IF(OR(AA28="2a",AA28="2b"),AB28*1090+AB28*75,IF(AA28=1,1090*AB28+AB28*150,AB28*1090)),0),0))),0)</f>
        <v>0</v>
      </c>
      <c r="AJ28" s="0" t="n">
        <f aca="false">IF(G28="Depandance FF",(IF(AL28=1,0,IF(AND(X28=0,W28=0),IF(Y28=1,IF(Z28=0,IF(OR(AA28="2a",AA28="2b"),AB28*1090+AB28*75,IF(AA28=1,1090*AB28+150*AB28,AB28*1090)),0),0),0))),0)</f>
        <v>0</v>
      </c>
      <c r="AK28" s="0" t="n">
        <f aca="false">IF(AB28=1,100,0)</f>
        <v>0</v>
      </c>
      <c r="AL28" s="0" t="n">
        <f aca="false">IFERROR(IF(VALUE(RIGHT(D28,4))&gt;=2020,1,0),0)</f>
        <v>0</v>
      </c>
      <c r="AM28" s="0" t="n">
        <f aca="false">IF(G28="Hotelová část FF",IF(AL28=1,IF(Z28=1,IF(OR(AA28="2a",AA28="2b",AA28=1),0.5*1290*AB28+AB28*75,0.5*1290*AB28),0),0),0)</f>
        <v>0</v>
      </c>
      <c r="AN28" s="0" t="n">
        <f aca="false">IF(G28="Depandance FF nebo Parkhotel",(IF(AL28=1,IF(Z28=0,IF(OR(AA28="2a",AA28=1),0.5*1190*AB28+AB28*75,0.5*1190*AB28),0),0)),0)</f>
        <v>0</v>
      </c>
      <c r="AO28" s="0" t="e">
        <f aca="false">IF(VALUE(RIGHT(D28,4))&gt;=2023,1,0)</f>
        <v>#VALUE!</v>
      </c>
      <c r="AP28" s="0" t="n">
        <f aca="false">IF(I28=TRUE(),0,IF(K28=TRUE(),IF(Y28=1,290,290),0))</f>
        <v>0</v>
      </c>
    </row>
    <row r="29" customFormat="false" ht="29.25" hidden="false" customHeight="false" outlineLevel="0" collapsed="false">
      <c r="A29" s="62" t="s">
        <v>78</v>
      </c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3" t="n">
        <f aca="false">SUM(L4:L28)</f>
        <v>0</v>
      </c>
      <c r="M29" s="64" t="s">
        <v>79</v>
      </c>
      <c r="N29" s="65" t="n">
        <f aca="false" t="array" ref="N29:N29">SUM(IFERROR(M4:M28,0))</f>
        <v>0</v>
      </c>
    </row>
    <row r="30" customFormat="false" ht="15" hidden="false" customHeight="false" outlineLevel="0" collapsed="false">
      <c r="M30" s="66" t="s">
        <v>80</v>
      </c>
      <c r="N30" s="67" t="n">
        <f aca="false">SUM(L29,N29)</f>
        <v>0</v>
      </c>
    </row>
    <row r="31" customFormat="false" ht="14.25" hidden="false" customHeight="true" outlineLevel="0" collapsed="false">
      <c r="B31" s="68" t="s">
        <v>81</v>
      </c>
      <c r="C31" s="68"/>
      <c r="D31" s="69" t="s">
        <v>82</v>
      </c>
      <c r="E31" s="69"/>
      <c r="F31" s="69" t="s">
        <v>83</v>
      </c>
      <c r="G31" s="69"/>
      <c r="H31" s="70" t="s">
        <v>84</v>
      </c>
      <c r="I31" s="70"/>
      <c r="J31" s="70"/>
      <c r="K31" s="70"/>
      <c r="L31" s="70"/>
      <c r="M31" s="71"/>
      <c r="N31" s="72"/>
      <c r="O31" s="72"/>
      <c r="P31" s="72"/>
      <c r="Q31" s="72"/>
      <c r="R31" s="72"/>
      <c r="S31" s="72"/>
    </row>
    <row r="32" customFormat="false" ht="14.25" hidden="false" customHeight="true" outlineLevel="0" collapsed="false">
      <c r="B32" s="68"/>
      <c r="C32" s="68"/>
      <c r="D32" s="69"/>
      <c r="E32" s="69"/>
      <c r="F32" s="69"/>
      <c r="G32" s="69"/>
      <c r="H32" s="70"/>
      <c r="I32" s="70"/>
      <c r="J32" s="70"/>
      <c r="K32" s="70"/>
      <c r="L32" s="70"/>
      <c r="M32" s="71"/>
      <c r="N32" s="72"/>
      <c r="O32" s="72"/>
      <c r="P32" s="72"/>
      <c r="Q32" s="72"/>
      <c r="R32" s="72"/>
      <c r="S32" s="72"/>
    </row>
    <row r="33" customFormat="false" ht="14.25" hidden="false" customHeight="true" outlineLevel="0" collapsed="false">
      <c r="B33" s="73"/>
      <c r="C33" s="73"/>
      <c r="D33" s="73"/>
      <c r="E33" s="73"/>
      <c r="F33" s="74"/>
      <c r="G33" s="74"/>
      <c r="H33" s="75" t="s">
        <v>85</v>
      </c>
      <c r="I33" s="75"/>
      <c r="J33" s="75"/>
      <c r="K33" s="75"/>
      <c r="L33" s="75"/>
      <c r="M33" s="76"/>
      <c r="N33" s="72"/>
      <c r="O33" s="77"/>
      <c r="P33" s="77"/>
      <c r="Q33" s="77"/>
      <c r="R33" s="77"/>
      <c r="S33" s="77"/>
    </row>
    <row r="34" customFormat="false" ht="14.25" hidden="false" customHeight="true" outlineLevel="0" collapsed="false">
      <c r="B34" s="73"/>
      <c r="C34" s="73"/>
      <c r="D34" s="73"/>
      <c r="E34" s="73"/>
      <c r="F34" s="74"/>
      <c r="G34" s="74"/>
      <c r="H34" s="75"/>
      <c r="I34" s="75"/>
      <c r="J34" s="75"/>
      <c r="K34" s="75"/>
      <c r="L34" s="75"/>
      <c r="M34" s="76"/>
      <c r="N34" s="72"/>
      <c r="O34" s="77"/>
      <c r="P34" s="77"/>
      <c r="Q34" s="77"/>
      <c r="R34" s="77"/>
      <c r="S34" s="77"/>
    </row>
    <row r="35" customFormat="false" ht="14.25" hidden="false" customHeight="true" outlineLevel="0" collapsed="false">
      <c r="B35" s="78"/>
      <c r="C35" s="78"/>
      <c r="D35" s="79"/>
      <c r="E35" s="79"/>
      <c r="F35" s="74"/>
      <c r="G35" s="74"/>
      <c r="H35" s="75"/>
      <c r="I35" s="75"/>
      <c r="J35" s="75"/>
      <c r="K35" s="75"/>
      <c r="L35" s="75"/>
      <c r="M35" s="76"/>
      <c r="N35" s="72"/>
      <c r="O35" s="77"/>
      <c r="P35" s="77"/>
      <c r="Q35" s="77"/>
      <c r="R35" s="77"/>
      <c r="S35" s="77"/>
    </row>
    <row r="36" customFormat="false" ht="14.25" hidden="false" customHeight="true" outlineLevel="0" collapsed="false">
      <c r="B36" s="78"/>
      <c r="C36" s="78"/>
      <c r="D36" s="79"/>
      <c r="E36" s="79"/>
      <c r="F36" s="74"/>
      <c r="G36" s="74"/>
      <c r="H36" s="75"/>
      <c r="I36" s="75"/>
      <c r="J36" s="75"/>
      <c r="K36" s="75"/>
      <c r="L36" s="75"/>
      <c r="M36" s="76"/>
      <c r="N36" s="72"/>
      <c r="O36" s="77"/>
      <c r="P36" s="77"/>
      <c r="Q36" s="77"/>
      <c r="R36" s="77"/>
      <c r="S36" s="77"/>
    </row>
    <row r="37" customFormat="false" ht="14.25" hidden="false" customHeight="true" outlineLevel="0" collapsed="false">
      <c r="B37" s="78"/>
      <c r="C37" s="78"/>
      <c r="D37" s="78"/>
      <c r="E37" s="78"/>
      <c r="F37" s="74"/>
      <c r="G37" s="74"/>
      <c r="H37" s="75"/>
      <c r="I37" s="75"/>
      <c r="J37" s="75"/>
      <c r="K37" s="75"/>
      <c r="L37" s="75"/>
      <c r="M37" s="76"/>
      <c r="N37" s="72"/>
      <c r="O37" s="77"/>
      <c r="P37" s="77"/>
      <c r="Q37" s="77"/>
      <c r="R37" s="77"/>
      <c r="S37" s="77"/>
    </row>
    <row r="38" customFormat="false" ht="14.25" hidden="false" customHeight="true" outlineLevel="0" collapsed="false">
      <c r="B38" s="78"/>
      <c r="C38" s="78"/>
      <c r="D38" s="78"/>
      <c r="E38" s="78"/>
      <c r="F38" s="74"/>
      <c r="G38" s="74"/>
      <c r="H38" s="80" t="s">
        <v>86</v>
      </c>
      <c r="I38" s="80"/>
      <c r="J38" s="80"/>
      <c r="K38" s="80"/>
      <c r="L38" s="80"/>
      <c r="M38" s="81"/>
      <c r="N38" s="72"/>
      <c r="O38" s="77"/>
      <c r="P38" s="77"/>
      <c r="Q38" s="77"/>
      <c r="R38" s="77"/>
      <c r="S38" s="77"/>
    </row>
    <row r="39" customFormat="false" ht="14.25" hidden="false" customHeight="true" outlineLevel="0" collapsed="false">
      <c r="B39" s="78"/>
      <c r="C39" s="78"/>
      <c r="D39" s="78"/>
      <c r="E39" s="78"/>
      <c r="F39" s="74"/>
      <c r="G39" s="74"/>
      <c r="H39" s="80"/>
      <c r="I39" s="80"/>
      <c r="J39" s="80"/>
      <c r="K39" s="80"/>
      <c r="L39" s="80"/>
      <c r="M39" s="81"/>
      <c r="N39" s="72"/>
      <c r="O39" s="77"/>
      <c r="P39" s="77"/>
      <c r="Q39" s="77"/>
      <c r="R39" s="77"/>
      <c r="S39" s="77"/>
    </row>
    <row r="40" customFormat="false" ht="14.25" hidden="false" customHeight="true" outlineLevel="0" collapsed="false">
      <c r="B40" s="78"/>
      <c r="C40" s="78"/>
      <c r="D40" s="78"/>
      <c r="E40" s="78"/>
      <c r="F40" s="74"/>
      <c r="G40" s="74"/>
      <c r="H40" s="80"/>
      <c r="I40" s="80"/>
      <c r="J40" s="80"/>
      <c r="K40" s="80"/>
      <c r="L40" s="80"/>
      <c r="M40" s="81"/>
      <c r="N40" s="72"/>
      <c r="O40" s="77"/>
      <c r="P40" s="77"/>
      <c r="Q40" s="77"/>
      <c r="R40" s="77"/>
      <c r="S40" s="77"/>
    </row>
    <row r="41" customFormat="false" ht="14.25" hidden="false" customHeight="true" outlineLevel="0" collapsed="false">
      <c r="B41" s="78"/>
      <c r="C41" s="78"/>
      <c r="D41" s="78"/>
      <c r="E41" s="78"/>
      <c r="F41" s="74"/>
      <c r="G41" s="74"/>
      <c r="H41" s="80"/>
      <c r="I41" s="80"/>
      <c r="J41" s="80"/>
      <c r="K41" s="80"/>
      <c r="L41" s="80"/>
      <c r="M41" s="81"/>
      <c r="N41" s="72"/>
      <c r="O41" s="77"/>
      <c r="P41" s="77"/>
      <c r="Q41" s="77"/>
      <c r="R41" s="77"/>
      <c r="S41" s="77"/>
    </row>
    <row r="42" customFormat="false" ht="14.25" hidden="false" customHeight="true" outlineLevel="0" collapsed="false">
      <c r="B42" s="78"/>
      <c r="C42" s="78"/>
      <c r="D42" s="78"/>
      <c r="E42" s="78"/>
      <c r="F42" s="74"/>
      <c r="G42" s="74"/>
      <c r="H42" s="80"/>
      <c r="I42" s="80"/>
      <c r="J42" s="80"/>
      <c r="K42" s="80"/>
      <c r="L42" s="80"/>
      <c r="M42" s="81"/>
      <c r="N42" s="72"/>
      <c r="O42" s="77"/>
      <c r="P42" s="77"/>
      <c r="Q42" s="77"/>
      <c r="R42" s="77"/>
      <c r="S42" s="77"/>
    </row>
    <row r="43" customFormat="false" ht="14.25" hidden="false" customHeight="true" outlineLevel="0" collapsed="false">
      <c r="B43" s="78"/>
      <c r="C43" s="78"/>
      <c r="D43" s="78"/>
      <c r="E43" s="78"/>
      <c r="F43" s="74"/>
      <c r="G43" s="74"/>
      <c r="H43" s="82"/>
      <c r="I43" s="82"/>
      <c r="J43" s="82"/>
      <c r="K43" s="82"/>
      <c r="L43" s="82"/>
      <c r="M43" s="83"/>
      <c r="N43" s="72"/>
    </row>
    <row r="44" customFormat="false" ht="14.25" hidden="false" customHeight="true" outlineLevel="0" collapsed="false">
      <c r="B44" s="78"/>
      <c r="C44" s="78"/>
      <c r="D44" s="78"/>
      <c r="E44" s="78"/>
      <c r="F44" s="74"/>
      <c r="G44" s="74"/>
      <c r="H44" s="82"/>
      <c r="I44" s="82"/>
      <c r="J44" s="82"/>
      <c r="K44" s="82"/>
      <c r="L44" s="82"/>
      <c r="M44" s="83"/>
      <c r="N44" s="72"/>
    </row>
    <row r="45" customFormat="false" ht="14.25" hidden="false" customHeight="true" outlineLevel="0" collapsed="false">
      <c r="B45" s="78"/>
      <c r="C45" s="78"/>
      <c r="D45" s="78"/>
      <c r="E45" s="78"/>
      <c r="F45" s="74"/>
      <c r="G45" s="74"/>
      <c r="H45" s="82"/>
      <c r="I45" s="82"/>
      <c r="J45" s="82"/>
      <c r="K45" s="82"/>
      <c r="L45" s="82"/>
      <c r="M45" s="83"/>
      <c r="N45" s="72"/>
    </row>
    <row r="46" customFormat="false" ht="14.25" hidden="false" customHeight="true" outlineLevel="0" collapsed="false">
      <c r="B46" s="78"/>
      <c r="C46" s="78"/>
      <c r="D46" s="78"/>
      <c r="E46" s="78"/>
      <c r="F46" s="74"/>
      <c r="G46" s="74"/>
      <c r="H46" s="82"/>
      <c r="I46" s="82"/>
      <c r="J46" s="82"/>
      <c r="K46" s="82"/>
      <c r="L46" s="82"/>
      <c r="M46" s="83"/>
      <c r="N46" s="72"/>
    </row>
    <row r="47" customFormat="false" ht="14.25" hidden="false" customHeight="true" outlineLevel="0" collapsed="false">
      <c r="B47" s="84"/>
      <c r="C47" s="84"/>
      <c r="D47" s="84"/>
      <c r="E47" s="84"/>
      <c r="F47" s="74"/>
      <c r="G47" s="74"/>
      <c r="H47" s="82"/>
      <c r="I47" s="82"/>
      <c r="J47" s="82"/>
      <c r="K47" s="82"/>
      <c r="L47" s="82"/>
      <c r="M47" s="83"/>
      <c r="N47" s="72"/>
    </row>
    <row r="48" customFormat="false" ht="15" hidden="false" customHeight="true" outlineLevel="0" collapsed="false">
      <c r="B48" s="84"/>
      <c r="C48" s="84"/>
      <c r="D48" s="84"/>
      <c r="E48" s="84"/>
      <c r="F48" s="74"/>
      <c r="G48" s="74"/>
      <c r="H48" s="82"/>
      <c r="I48" s="82"/>
      <c r="J48" s="82"/>
      <c r="K48" s="82"/>
      <c r="L48" s="82"/>
      <c r="M48" s="83"/>
      <c r="N48" s="72"/>
    </row>
  </sheetData>
  <mergeCells count="26">
    <mergeCell ref="A1:N1"/>
    <mergeCell ref="A29:K29"/>
    <mergeCell ref="B31:C32"/>
    <mergeCell ref="D31:E32"/>
    <mergeCell ref="F31:G32"/>
    <mergeCell ref="H31:L32"/>
    <mergeCell ref="B33:C34"/>
    <mergeCell ref="D33:E34"/>
    <mergeCell ref="F33:G48"/>
    <mergeCell ref="H33:L37"/>
    <mergeCell ref="B35:C36"/>
    <mergeCell ref="D35:E36"/>
    <mergeCell ref="B37:C38"/>
    <mergeCell ref="D37:E38"/>
    <mergeCell ref="H38:L42"/>
    <mergeCell ref="B39:C40"/>
    <mergeCell ref="D39:E40"/>
    <mergeCell ref="B41:C42"/>
    <mergeCell ref="D41:E42"/>
    <mergeCell ref="B43:C44"/>
    <mergeCell ref="D43:E44"/>
    <mergeCell ref="H43:L48"/>
    <mergeCell ref="B45:C46"/>
    <mergeCell ref="D45:E46"/>
    <mergeCell ref="B47:C48"/>
    <mergeCell ref="D47:E48"/>
  </mergeCells>
  <conditionalFormatting sqref="H4:H28">
    <cfRule type="expression" priority="2" aboveAverage="0" equalAverage="0" bottom="0" percent="0" rank="0" text="" dxfId="4">
      <formula>IF(AND(G4="hotelová část FF",OR(H4="dvoulůžkový",H4="jednolůžkový")),1,0)</formula>
    </cfRule>
    <cfRule type="expression" priority="3" aboveAverage="0" equalAverage="0" bottom="0" percent="0" rank="0" text="" dxfId="5">
      <formula>IF(AND(G4="depandance FF",H4="dvoulůžkový s příplatkem za volné lůžko"),1,0)</formula>
    </cfRule>
  </conditionalFormatting>
  <dataValidations count="3">
    <dataValidation allowBlank="true" errorStyle="stop" operator="between" showDropDown="false" showErrorMessage="true" showInputMessage="true" sqref="C4:C28" type="list">
      <formula1>"D16,H16,D18,H18,D20,H20,OPEN,doprovod"</formula1>
      <formula2>0</formula2>
    </dataValidation>
    <dataValidation allowBlank="true" errorStyle="stop" operator="between" showDropDown="false" showErrorMessage="true" showInputMessage="true" sqref="G4:G28" type="list">
      <formula1>"Hotelová část FF,Depandance FF"</formula1>
      <formula2>0</formula2>
    </dataValidation>
    <dataValidation allowBlank="true" errorStyle="stop" operator="between" showDropDown="false" showErrorMessage="true" showInputMessage="true" sqref="H4:H28" type="list">
      <formula1>INDIRECT("typ_"&amp;P4)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">
              <controlPr defaultSize="0" locked="1" autoFill="0" autoLine="0" autoPict="0" print="true" altText="Check Box 7">
                <anchor moveWithCells="true" sizeWithCells="false">
                  <from>
                    <xdr:col>9</xdr:col>
                    <xdr:colOff>142920</xdr:colOff>
                    <xdr:row>3</xdr:row>
                    <xdr:rowOff>66240</xdr:rowOff>
                  </from>
                  <to>
                    <xdr:col>10</xdr:col>
                    <xdr:colOff>69840</xdr:colOff>
                    <xdr:row>4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">
              <controlPr defaultSize="0" locked="1" autoFill="0" autoLine="0" autoPict="0" print="true" altText="Check Box 8">
                <anchor moveWithCells="true" sizeWithCells="false">
                  <from>
                    <xdr:col>9</xdr:col>
                    <xdr:colOff>142920</xdr:colOff>
                    <xdr:row>5</xdr:row>
                    <xdr:rowOff>75960</xdr:rowOff>
                  </from>
                  <to>
                    <xdr:col>10</xdr:col>
                    <xdr:colOff>69840</xdr:colOff>
                    <xdr:row>6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">
              <controlPr defaultSize="0" locked="1" autoFill="0" autoLine="0" autoPict="0" print="true" altText="Check Box 10">
                <anchor moveWithCells="true" sizeWithCells="false">
                  <from>
                    <xdr:col>9</xdr:col>
                    <xdr:colOff>142920</xdr:colOff>
                    <xdr:row>7</xdr:row>
                    <xdr:rowOff>76320</xdr:rowOff>
                  </from>
                  <to>
                    <xdr:col>10</xdr:col>
                    <xdr:colOff>69840</xdr:colOff>
                    <xdr:row>8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">
              <controlPr defaultSize="0" locked="1" autoFill="0" autoLine="0" autoPict="0" print="true" altText="Check Box 11">
                <anchor moveWithCells="true" sizeWithCells="false">
                  <from>
                    <xdr:col>9</xdr:col>
                    <xdr:colOff>142920</xdr:colOff>
                    <xdr:row>4</xdr:row>
                    <xdr:rowOff>76320</xdr:rowOff>
                  </from>
                  <to>
                    <xdr:col>10</xdr:col>
                    <xdr:colOff>69840</xdr:colOff>
                    <xdr:row>5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">
              <controlPr defaultSize="0" locked="1" autoFill="0" autoLine="0" autoPict="0" print="true" altText="Check Box 12">
                <anchor moveWithCells="true" sizeWithCells="false">
                  <from>
                    <xdr:col>9</xdr:col>
                    <xdr:colOff>142920</xdr:colOff>
                    <xdr:row>6</xdr:row>
                    <xdr:rowOff>75960</xdr:rowOff>
                  </from>
                  <to>
                    <xdr:col>10</xdr:col>
                    <xdr:colOff>69840</xdr:colOff>
                    <xdr:row>7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">
              <controlPr defaultSize="0" locked="1" autoFill="0" autoLine="0" autoPict="0" print="true" altText="Check Box 13">
                <anchor moveWithCells="true" sizeWithCells="false">
                  <from>
                    <xdr:col>9</xdr:col>
                    <xdr:colOff>142920</xdr:colOff>
                    <xdr:row>8</xdr:row>
                    <xdr:rowOff>75960</xdr:rowOff>
                  </from>
                  <to>
                    <xdr:col>10</xdr:col>
                    <xdr:colOff>69840</xdr:colOff>
                    <xdr:row>9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">
              <controlPr defaultSize="0" locked="1" autoFill="0" autoLine="0" autoPict="0" print="true" altText="Check Box 14">
                <anchor moveWithCells="true" sizeWithCells="false">
                  <from>
                    <xdr:col>9</xdr:col>
                    <xdr:colOff>142920</xdr:colOff>
                    <xdr:row>9</xdr:row>
                    <xdr:rowOff>75960</xdr:rowOff>
                  </from>
                  <to>
                    <xdr:col>10</xdr:col>
                    <xdr:colOff>69840</xdr:colOff>
                    <xdr:row>10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">
              <controlPr defaultSize="0" locked="1" autoFill="0" autoLine="0" autoPict="0" print="true" altText="Check Box 15">
                <anchor moveWithCells="true" sizeWithCells="false">
                  <from>
                    <xdr:col>9</xdr:col>
                    <xdr:colOff>142920</xdr:colOff>
                    <xdr:row>11</xdr:row>
                    <xdr:rowOff>66960</xdr:rowOff>
                  </from>
                  <to>
                    <xdr:col>10</xdr:col>
                    <xdr:colOff>69840</xdr:colOff>
                    <xdr:row>12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">
              <controlPr defaultSize="0" locked="1" autoFill="0" autoLine="0" autoPict="0" print="true" altText="Check Box 16">
                <anchor moveWithCells="true" sizeWithCells="false">
                  <from>
                    <xdr:col>9</xdr:col>
                    <xdr:colOff>142920</xdr:colOff>
                    <xdr:row>13</xdr:row>
                    <xdr:rowOff>66600</xdr:rowOff>
                  </from>
                  <to>
                    <xdr:col>10</xdr:col>
                    <xdr:colOff>69840</xdr:colOff>
                    <xdr:row>14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">
              <controlPr defaultSize="0" locked="1" autoFill="0" autoLine="0" autoPict="0" print="true" altText="Check Box 17">
                <anchor moveWithCells="true" sizeWithCells="false">
                  <from>
                    <xdr:col>9</xdr:col>
                    <xdr:colOff>142920</xdr:colOff>
                    <xdr:row>15</xdr:row>
                    <xdr:rowOff>66600</xdr:rowOff>
                  </from>
                  <to>
                    <xdr:col>10</xdr:col>
                    <xdr:colOff>69840</xdr:colOff>
                    <xdr:row>16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">
              <controlPr defaultSize="0" locked="1" autoFill="0" autoLine="0" autoPict="0" print="true" altText="Check Box 18">
                <anchor moveWithCells="true" sizeWithCells="false">
                  <from>
                    <xdr:col>9</xdr:col>
                    <xdr:colOff>142920</xdr:colOff>
                    <xdr:row>17</xdr:row>
                    <xdr:rowOff>66600</xdr:rowOff>
                  </from>
                  <to>
                    <xdr:col>10</xdr:col>
                    <xdr:colOff>69840</xdr:colOff>
                    <xdr:row>18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">
              <controlPr defaultSize="0" locked="1" autoFill="0" autoLine="0" autoPict="0" print="true" altText="Check Box 19">
                <anchor moveWithCells="true" sizeWithCells="false">
                  <from>
                    <xdr:col>9</xdr:col>
                    <xdr:colOff>142920</xdr:colOff>
                    <xdr:row>19</xdr:row>
                    <xdr:rowOff>66600</xdr:rowOff>
                  </from>
                  <to>
                    <xdr:col>10</xdr:col>
                    <xdr:colOff>69840</xdr:colOff>
                    <xdr:row>20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">
              <controlPr defaultSize="0" locked="1" autoFill="0" autoLine="0" autoPict="0" print="true" altText="Check Box 20">
                <anchor moveWithCells="true" sizeWithCells="false">
                  <from>
                    <xdr:col>9</xdr:col>
                    <xdr:colOff>142920</xdr:colOff>
                    <xdr:row>21</xdr:row>
                    <xdr:rowOff>66960</xdr:rowOff>
                  </from>
                  <to>
                    <xdr:col>10</xdr:col>
                    <xdr:colOff>69840</xdr:colOff>
                    <xdr:row>22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">
              <controlPr defaultSize="0" locked="1" autoFill="0" autoLine="0" autoPict="0" print="true" altText="Check Box 21">
                <anchor moveWithCells="true" sizeWithCells="false">
                  <from>
                    <xdr:col>9</xdr:col>
                    <xdr:colOff>142920</xdr:colOff>
                    <xdr:row>23</xdr:row>
                    <xdr:rowOff>66600</xdr:rowOff>
                  </from>
                  <to>
                    <xdr:col>10</xdr:col>
                    <xdr:colOff>69840</xdr:colOff>
                    <xdr:row>24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7" name="">
              <controlPr defaultSize="0" locked="1" autoFill="0" autoLine="0" autoPict="0" print="true" altText="Check Box 22">
                <anchor moveWithCells="true" sizeWithCells="false">
                  <from>
                    <xdr:col>9</xdr:col>
                    <xdr:colOff>142920</xdr:colOff>
                    <xdr:row>25</xdr:row>
                    <xdr:rowOff>66960</xdr:rowOff>
                  </from>
                  <to>
                    <xdr:col>10</xdr:col>
                    <xdr:colOff>69840</xdr:colOff>
                    <xdr:row>26</xdr:row>
                    <xdr:rowOff>9720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6" r:id="rId18" name="">
              <controlPr defaultSize="0" locked="1" autoFill="0" autoLine="0" autoPict="0" print="true" altText="Check Box 23">
                <anchor moveWithCells="true" sizeWithCells="false">
                  <from>
                    <xdr:col>9</xdr:col>
                    <xdr:colOff>142920</xdr:colOff>
                    <xdr:row>27</xdr:row>
                    <xdr:rowOff>66600</xdr:rowOff>
                  </from>
                  <to>
                    <xdr:col>10</xdr:col>
                    <xdr:colOff>69840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7" r:id="rId19" name="">
              <controlPr defaultSize="0" locked="1" autoFill="0" autoLine="0" autoPict="0" print="true" altText="Check Box 24">
                <anchor moveWithCells="true" sizeWithCells="false">
                  <from>
                    <xdr:col>9</xdr:col>
                    <xdr:colOff>142920</xdr:colOff>
                    <xdr:row>10</xdr:row>
                    <xdr:rowOff>75960</xdr:rowOff>
                  </from>
                  <to>
                    <xdr:col>10</xdr:col>
                    <xdr:colOff>69840</xdr:colOff>
                    <xdr:row>11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8" r:id="rId20" name="">
              <controlPr defaultSize="0" locked="1" autoFill="0" autoLine="0" autoPict="0" print="true" altText="Check Box 26">
                <anchor moveWithCells="true" sizeWithCells="false">
                  <from>
                    <xdr:col>9</xdr:col>
                    <xdr:colOff>142920</xdr:colOff>
                    <xdr:row>12</xdr:row>
                    <xdr:rowOff>75960</xdr:rowOff>
                  </from>
                  <to>
                    <xdr:col>10</xdr:col>
                    <xdr:colOff>69840</xdr:colOff>
                    <xdr:row>13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9" r:id="rId21" name="">
              <controlPr defaultSize="0" locked="1" autoFill="0" autoLine="0" autoPict="0" print="true" altText="Check Box 27">
                <anchor moveWithCells="true" sizeWithCells="false">
                  <from>
                    <xdr:col>9</xdr:col>
                    <xdr:colOff>142920</xdr:colOff>
                    <xdr:row>14</xdr:row>
                    <xdr:rowOff>76320</xdr:rowOff>
                  </from>
                  <to>
                    <xdr:col>10</xdr:col>
                    <xdr:colOff>69840</xdr:colOff>
                    <xdr:row>15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0" r:id="rId22" name="">
              <controlPr defaultSize="0" locked="1" autoFill="0" autoLine="0" autoPict="0" print="true" altText="Check Box 28">
                <anchor moveWithCells="true" sizeWithCells="false">
                  <from>
                    <xdr:col>9</xdr:col>
                    <xdr:colOff>142920</xdr:colOff>
                    <xdr:row>16</xdr:row>
                    <xdr:rowOff>75960</xdr:rowOff>
                  </from>
                  <to>
                    <xdr:col>10</xdr:col>
                    <xdr:colOff>69840</xdr:colOff>
                    <xdr:row>17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1" r:id="rId23" name="">
              <controlPr defaultSize="0" locked="1" autoFill="0" autoLine="0" autoPict="0" print="true" altText="Check Box 29">
                <anchor moveWithCells="true" sizeWithCells="false">
                  <from>
                    <xdr:col>9</xdr:col>
                    <xdr:colOff>142920</xdr:colOff>
                    <xdr:row>18</xdr:row>
                    <xdr:rowOff>76320</xdr:rowOff>
                  </from>
                  <to>
                    <xdr:col>10</xdr:col>
                    <xdr:colOff>69840</xdr:colOff>
                    <xdr:row>19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2" r:id="rId24" name="">
              <controlPr defaultSize="0" locked="1" autoFill="0" autoLine="0" autoPict="0" print="true" altText="Check Box 30">
                <anchor moveWithCells="true" sizeWithCells="false">
                  <from>
                    <xdr:col>9</xdr:col>
                    <xdr:colOff>142920</xdr:colOff>
                    <xdr:row>20</xdr:row>
                    <xdr:rowOff>75960</xdr:rowOff>
                  </from>
                  <to>
                    <xdr:col>10</xdr:col>
                    <xdr:colOff>69840</xdr:colOff>
                    <xdr:row>21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3" r:id="rId25" name="">
              <controlPr defaultSize="0" locked="1" autoFill="0" autoLine="0" autoPict="0" print="true" altText="Check Box 31">
                <anchor moveWithCells="true" sizeWithCells="false">
                  <from>
                    <xdr:col>9</xdr:col>
                    <xdr:colOff>142920</xdr:colOff>
                    <xdr:row>22</xdr:row>
                    <xdr:rowOff>75960</xdr:rowOff>
                  </from>
                  <to>
                    <xdr:col>10</xdr:col>
                    <xdr:colOff>69840</xdr:colOff>
                    <xdr:row>23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" r:id="rId26" name="">
              <controlPr defaultSize="0" locked="1" autoFill="0" autoLine="0" autoPict="0" print="true" altText="Check Box 32">
                <anchor moveWithCells="true" sizeWithCells="false">
                  <from>
                    <xdr:col>9</xdr:col>
                    <xdr:colOff>142920</xdr:colOff>
                    <xdr:row>24</xdr:row>
                    <xdr:rowOff>75960</xdr:rowOff>
                  </from>
                  <to>
                    <xdr:col>10</xdr:col>
                    <xdr:colOff>69840</xdr:colOff>
                    <xdr:row>25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r:id="rId27" name="">
              <controlPr defaultSize="0" locked="1" autoFill="0" autoLine="0" autoPict="0" print="true" altText="Check Box 33">
                <anchor moveWithCells="true" sizeWithCells="false">
                  <from>
                    <xdr:col>9</xdr:col>
                    <xdr:colOff>142920</xdr:colOff>
                    <xdr:row>26</xdr:row>
                    <xdr:rowOff>75960</xdr:rowOff>
                  </from>
                  <to>
                    <xdr:col>10</xdr:col>
                    <xdr:colOff>69840</xdr:colOff>
                    <xdr:row>27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28" name="">
              <controlPr defaultSize="0" locked="1" autoFill="0" autoLine="0" autoPict="0" print="true" altText="Check Box 34">
                <anchor moveWithCells="true" sizeWithCells="false">
                  <from>
                    <xdr:col>8</xdr:col>
                    <xdr:colOff>133200</xdr:colOff>
                    <xdr:row>3</xdr:row>
                    <xdr:rowOff>85320</xdr:rowOff>
                  </from>
                  <to>
                    <xdr:col>9</xdr:col>
                    <xdr:colOff>59760</xdr:colOff>
                    <xdr:row>4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29" name="">
              <controlPr defaultSize="0" locked="1" autoFill="0" autoLine="0" autoPict="0" print="true" altText="Check Box 35">
                <anchor moveWithCells="true" sizeWithCells="false">
                  <from>
                    <xdr:col>8</xdr:col>
                    <xdr:colOff>133200</xdr:colOff>
                    <xdr:row>5</xdr:row>
                    <xdr:rowOff>85680</xdr:rowOff>
                  </from>
                  <to>
                    <xdr:col>9</xdr:col>
                    <xdr:colOff>59760</xdr:colOff>
                    <xdr:row>6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30" name="">
              <controlPr defaultSize="0" locked="1" autoFill="0" autoLine="0" autoPict="0" print="true" altText="Check Box 36">
                <anchor moveWithCells="true" sizeWithCells="false">
                  <from>
                    <xdr:col>8</xdr:col>
                    <xdr:colOff>133200</xdr:colOff>
                    <xdr:row>7</xdr:row>
                    <xdr:rowOff>86040</xdr:rowOff>
                  </from>
                  <to>
                    <xdr:col>9</xdr:col>
                    <xdr:colOff>59760</xdr:colOff>
                    <xdr:row>8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31" name="">
              <controlPr defaultSize="0" locked="1" autoFill="0" autoLine="0" autoPict="0" print="true" altText="Check Box 37">
                <anchor moveWithCells="true" sizeWithCells="false">
                  <from>
                    <xdr:col>8</xdr:col>
                    <xdr:colOff>133200</xdr:colOff>
                    <xdr:row>4</xdr:row>
                    <xdr:rowOff>86040</xdr:rowOff>
                  </from>
                  <to>
                    <xdr:col>9</xdr:col>
                    <xdr:colOff>59760</xdr:colOff>
                    <xdr:row>5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32" name="">
              <controlPr defaultSize="0" locked="1" autoFill="0" autoLine="0" autoPict="0" print="true" altText="Check Box 38">
                <anchor moveWithCells="true" sizeWithCells="false">
                  <from>
                    <xdr:col>8</xdr:col>
                    <xdr:colOff>133200</xdr:colOff>
                    <xdr:row>6</xdr:row>
                    <xdr:rowOff>85680</xdr:rowOff>
                  </from>
                  <to>
                    <xdr:col>9</xdr:col>
                    <xdr:colOff>59760</xdr:colOff>
                    <xdr:row>7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33" name="">
              <controlPr defaultSize="0" locked="1" autoFill="0" autoLine="0" autoPict="0" print="true" altText="Check Box 39">
                <anchor moveWithCells="true" sizeWithCells="false">
                  <from>
                    <xdr:col>8</xdr:col>
                    <xdr:colOff>133200</xdr:colOff>
                    <xdr:row>8</xdr:row>
                    <xdr:rowOff>95040</xdr:rowOff>
                  </from>
                  <to>
                    <xdr:col>9</xdr:col>
                    <xdr:colOff>59760</xdr:colOff>
                    <xdr:row>9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34" name="">
              <controlPr defaultSize="0" locked="1" autoFill="0" autoLine="0" autoPict="0" print="true" altText="Check Box 40">
                <anchor moveWithCells="true" sizeWithCells="false">
                  <from>
                    <xdr:col>8</xdr:col>
                    <xdr:colOff>133200</xdr:colOff>
                    <xdr:row>9</xdr:row>
                    <xdr:rowOff>85680</xdr:rowOff>
                  </from>
                  <to>
                    <xdr:col>9</xdr:col>
                    <xdr:colOff>59760</xdr:colOff>
                    <xdr:row>10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35" name="">
              <controlPr defaultSize="0" locked="1" autoFill="0" autoLine="0" autoPict="0" print="true" altText="Check Box 41">
                <anchor moveWithCells="true" sizeWithCells="false">
                  <from>
                    <xdr:col>8</xdr:col>
                    <xdr:colOff>133200</xdr:colOff>
                    <xdr:row>11</xdr:row>
                    <xdr:rowOff>76320</xdr:rowOff>
                  </from>
                  <to>
                    <xdr:col>9</xdr:col>
                    <xdr:colOff>59760</xdr:colOff>
                    <xdr:row>12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36" name="">
              <controlPr defaultSize="0" locked="1" autoFill="0" autoLine="0" autoPict="0" print="true" altText="Check Box 42">
                <anchor moveWithCells="true" sizeWithCells="false">
                  <from>
                    <xdr:col>8</xdr:col>
                    <xdr:colOff>133200</xdr:colOff>
                    <xdr:row>13</xdr:row>
                    <xdr:rowOff>85680</xdr:rowOff>
                  </from>
                  <to>
                    <xdr:col>9</xdr:col>
                    <xdr:colOff>59760</xdr:colOff>
                    <xdr:row>14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37" name="">
              <controlPr defaultSize="0" locked="1" autoFill="0" autoLine="0" autoPict="0" print="true" altText="Check Box 43">
                <anchor moveWithCells="true" sizeWithCells="false">
                  <from>
                    <xdr:col>8</xdr:col>
                    <xdr:colOff>133200</xdr:colOff>
                    <xdr:row>15</xdr:row>
                    <xdr:rowOff>75960</xdr:rowOff>
                  </from>
                  <to>
                    <xdr:col>9</xdr:col>
                    <xdr:colOff>59760</xdr:colOff>
                    <xdr:row>16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38" name="">
              <controlPr defaultSize="0" locked="1" autoFill="0" autoLine="0" autoPict="0" print="true" altText="Check Box 44">
                <anchor moveWithCells="true" sizeWithCells="false">
                  <from>
                    <xdr:col>8</xdr:col>
                    <xdr:colOff>133200</xdr:colOff>
                    <xdr:row>17</xdr:row>
                    <xdr:rowOff>75960</xdr:rowOff>
                  </from>
                  <to>
                    <xdr:col>9</xdr:col>
                    <xdr:colOff>59760</xdr:colOff>
                    <xdr:row>18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39" name="">
              <controlPr defaultSize="0" locked="1" autoFill="0" autoLine="0" autoPict="0" print="true" altText="Check Box 45">
                <anchor moveWithCells="true" sizeWithCells="false">
                  <from>
                    <xdr:col>8</xdr:col>
                    <xdr:colOff>133200</xdr:colOff>
                    <xdr:row>19</xdr:row>
                    <xdr:rowOff>75960</xdr:rowOff>
                  </from>
                  <to>
                    <xdr:col>9</xdr:col>
                    <xdr:colOff>59760</xdr:colOff>
                    <xdr:row>20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40" name="">
              <controlPr defaultSize="0" locked="1" autoFill="0" autoLine="0" autoPict="0" print="true" altText="Check Box 46">
                <anchor moveWithCells="true" sizeWithCells="false">
                  <from>
                    <xdr:col>8</xdr:col>
                    <xdr:colOff>133200</xdr:colOff>
                    <xdr:row>21</xdr:row>
                    <xdr:rowOff>76320</xdr:rowOff>
                  </from>
                  <to>
                    <xdr:col>9</xdr:col>
                    <xdr:colOff>59760</xdr:colOff>
                    <xdr:row>22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1" name="">
              <controlPr defaultSize="0" locked="1" autoFill="0" autoLine="0" autoPict="0" print="true" altText="Check Box 47">
                <anchor moveWithCells="true" sizeWithCells="false">
                  <from>
                    <xdr:col>8</xdr:col>
                    <xdr:colOff>133200</xdr:colOff>
                    <xdr:row>23</xdr:row>
                    <xdr:rowOff>75960</xdr:rowOff>
                  </from>
                  <to>
                    <xdr:col>9</xdr:col>
                    <xdr:colOff>59760</xdr:colOff>
                    <xdr:row>24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42" name="">
              <controlPr defaultSize="0" locked="1" autoFill="0" autoLine="0" autoPict="0" print="true" altText="Check Box 48">
                <anchor moveWithCells="true" sizeWithCells="false">
                  <from>
                    <xdr:col>8</xdr:col>
                    <xdr:colOff>133200</xdr:colOff>
                    <xdr:row>25</xdr:row>
                    <xdr:rowOff>76320</xdr:rowOff>
                  </from>
                  <to>
                    <xdr:col>9</xdr:col>
                    <xdr:colOff>59760</xdr:colOff>
                    <xdr:row>26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43" name="">
              <controlPr defaultSize="0" locked="1" autoFill="0" autoLine="0" autoPict="0" print="true" altText="Check Box 49">
                <anchor moveWithCells="true" sizeWithCells="false">
                  <from>
                    <xdr:col>8</xdr:col>
                    <xdr:colOff>133200</xdr:colOff>
                    <xdr:row>27</xdr:row>
                    <xdr:rowOff>75960</xdr:rowOff>
                  </from>
                  <to>
                    <xdr:col>9</xdr:col>
                    <xdr:colOff>59760</xdr:colOff>
                    <xdr:row>28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44" name="">
              <controlPr defaultSize="0" locked="1" autoFill="0" autoLine="0" autoPict="0" print="true" altText="Check Box 50">
                <anchor moveWithCells="true" sizeWithCells="false">
                  <from>
                    <xdr:col>8</xdr:col>
                    <xdr:colOff>133200</xdr:colOff>
                    <xdr:row>10</xdr:row>
                    <xdr:rowOff>85680</xdr:rowOff>
                  </from>
                  <to>
                    <xdr:col>9</xdr:col>
                    <xdr:colOff>59760</xdr:colOff>
                    <xdr:row>11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45" name="">
              <controlPr defaultSize="0" locked="1" autoFill="0" autoLine="0" autoPict="0" print="true" altText="Check Box 51">
                <anchor moveWithCells="true" sizeWithCells="false">
                  <from>
                    <xdr:col>8</xdr:col>
                    <xdr:colOff>133200</xdr:colOff>
                    <xdr:row>12</xdr:row>
                    <xdr:rowOff>85680</xdr:rowOff>
                  </from>
                  <to>
                    <xdr:col>9</xdr:col>
                    <xdr:colOff>59760</xdr:colOff>
                    <xdr:row>13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46" name="">
              <controlPr defaultSize="0" locked="1" autoFill="0" autoLine="0" autoPict="0" print="true" altText="Check Box 52">
                <anchor moveWithCells="true" sizeWithCells="false">
                  <from>
                    <xdr:col>8</xdr:col>
                    <xdr:colOff>133200</xdr:colOff>
                    <xdr:row>14</xdr:row>
                    <xdr:rowOff>86040</xdr:rowOff>
                  </from>
                  <to>
                    <xdr:col>9</xdr:col>
                    <xdr:colOff>59760</xdr:colOff>
                    <xdr:row>15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47" name="">
              <controlPr defaultSize="0" locked="1" autoFill="0" autoLine="0" autoPict="0" print="true" altText="Check Box 53">
                <anchor moveWithCells="true" sizeWithCells="false">
                  <from>
                    <xdr:col>8</xdr:col>
                    <xdr:colOff>133200</xdr:colOff>
                    <xdr:row>16</xdr:row>
                    <xdr:rowOff>85680</xdr:rowOff>
                  </from>
                  <to>
                    <xdr:col>9</xdr:col>
                    <xdr:colOff>59760</xdr:colOff>
                    <xdr:row>17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48" name="">
              <controlPr defaultSize="0" locked="1" autoFill="0" autoLine="0" autoPict="0" print="true" altText="Check Box 54">
                <anchor moveWithCells="true" sizeWithCells="false">
                  <from>
                    <xdr:col>8</xdr:col>
                    <xdr:colOff>133200</xdr:colOff>
                    <xdr:row>18</xdr:row>
                    <xdr:rowOff>86040</xdr:rowOff>
                  </from>
                  <to>
                    <xdr:col>9</xdr:col>
                    <xdr:colOff>59760</xdr:colOff>
                    <xdr:row>19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49" name="">
              <controlPr defaultSize="0" locked="1" autoFill="0" autoLine="0" autoPict="0" print="true" altText="Check Box 55">
                <anchor moveWithCells="true" sizeWithCells="false">
                  <from>
                    <xdr:col>8</xdr:col>
                    <xdr:colOff>133200</xdr:colOff>
                    <xdr:row>20</xdr:row>
                    <xdr:rowOff>85680</xdr:rowOff>
                  </from>
                  <to>
                    <xdr:col>9</xdr:col>
                    <xdr:colOff>59760</xdr:colOff>
                    <xdr:row>21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50" name="">
              <controlPr defaultSize="0" locked="1" autoFill="0" autoLine="0" autoPict="0" print="true" altText="Check Box 56">
                <anchor moveWithCells="true" sizeWithCells="false">
                  <from>
                    <xdr:col>8</xdr:col>
                    <xdr:colOff>133200</xdr:colOff>
                    <xdr:row>22</xdr:row>
                    <xdr:rowOff>85680</xdr:rowOff>
                  </from>
                  <to>
                    <xdr:col>9</xdr:col>
                    <xdr:colOff>59760</xdr:colOff>
                    <xdr:row>23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51" name="">
              <controlPr defaultSize="0" locked="1" autoFill="0" autoLine="0" autoPict="0" print="true" altText="Check Box 57">
                <anchor moveWithCells="true" sizeWithCells="false">
                  <from>
                    <xdr:col>8</xdr:col>
                    <xdr:colOff>133200</xdr:colOff>
                    <xdr:row>24</xdr:row>
                    <xdr:rowOff>85680</xdr:rowOff>
                  </from>
                  <to>
                    <xdr:col>9</xdr:col>
                    <xdr:colOff>59760</xdr:colOff>
                    <xdr:row>25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52" name="">
              <controlPr defaultSize="0" locked="1" autoFill="0" autoLine="0" autoPict="0" print="true" altText="Check Box 58">
                <anchor moveWithCells="true" sizeWithCells="false">
                  <from>
                    <xdr:col>8</xdr:col>
                    <xdr:colOff>133200</xdr:colOff>
                    <xdr:row>26</xdr:row>
                    <xdr:rowOff>85680</xdr:rowOff>
                  </from>
                  <to>
                    <xdr:col>9</xdr:col>
                    <xdr:colOff>59760</xdr:colOff>
                    <xdr:row>27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53" name="">
              <controlPr defaultSize="0" locked="1" autoFill="0" autoLine="0" autoPict="0" print="true" altText="Check Box 70">
                <anchor moveWithCells="true" sizeWithCells="false">
                  <from>
                    <xdr:col>10</xdr:col>
                    <xdr:colOff>380880</xdr:colOff>
                    <xdr:row>3</xdr:row>
                    <xdr:rowOff>75960</xdr:rowOff>
                  </from>
                  <to>
                    <xdr:col>11</xdr:col>
                    <xdr:colOff>-44640</xdr:colOff>
                    <xdr:row>4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4" name="">
              <controlPr defaultSize="0" locked="1" autoFill="0" autoLine="0" autoPict="0" print="true" altText="Check Box 71">
                <anchor moveWithCells="true" sizeWithCells="false">
                  <from>
                    <xdr:col>10</xdr:col>
                    <xdr:colOff>380880</xdr:colOff>
                    <xdr:row>5</xdr:row>
                    <xdr:rowOff>85680</xdr:rowOff>
                  </from>
                  <to>
                    <xdr:col>11</xdr:col>
                    <xdr:colOff>-44640</xdr:colOff>
                    <xdr:row>6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55" name="">
              <controlPr defaultSize="0" locked="1" autoFill="0" autoLine="0" autoPict="0" print="true" altText="Check Box 72">
                <anchor moveWithCells="true" sizeWithCells="false">
                  <from>
                    <xdr:col>10</xdr:col>
                    <xdr:colOff>380880</xdr:colOff>
                    <xdr:row>7</xdr:row>
                    <xdr:rowOff>86040</xdr:rowOff>
                  </from>
                  <to>
                    <xdr:col>11</xdr:col>
                    <xdr:colOff>-44640</xdr:colOff>
                    <xdr:row>8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56" name="">
              <controlPr defaultSize="0" locked="1" autoFill="0" autoLine="0" autoPict="0" print="true" altText="Check Box 73">
                <anchor moveWithCells="true" sizeWithCells="false">
                  <from>
                    <xdr:col>10</xdr:col>
                    <xdr:colOff>380880</xdr:colOff>
                    <xdr:row>4</xdr:row>
                    <xdr:rowOff>76320</xdr:rowOff>
                  </from>
                  <to>
                    <xdr:col>11</xdr:col>
                    <xdr:colOff>-44640</xdr:colOff>
                    <xdr:row>5</xdr:row>
                    <xdr:rowOff>28440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57" name="">
              <controlPr defaultSize="0" locked="1" autoFill="0" autoLine="0" autoPict="0" print="true" altText="Check Box 74">
                <anchor moveWithCells="true" sizeWithCells="false">
                  <from>
                    <xdr:col>10</xdr:col>
                    <xdr:colOff>380880</xdr:colOff>
                    <xdr:row>6</xdr:row>
                    <xdr:rowOff>85680</xdr:rowOff>
                  </from>
                  <to>
                    <xdr:col>11</xdr:col>
                    <xdr:colOff>-44640</xdr:colOff>
                    <xdr:row>7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58" name="">
              <controlPr defaultSize="0" locked="1" autoFill="0" autoLine="0" autoPict="0" print="true" altText="Check Box 75">
                <anchor moveWithCells="true" sizeWithCells="false">
                  <from>
                    <xdr:col>10</xdr:col>
                    <xdr:colOff>380880</xdr:colOff>
                    <xdr:row>8</xdr:row>
                    <xdr:rowOff>85680</xdr:rowOff>
                  </from>
                  <to>
                    <xdr:col>11</xdr:col>
                    <xdr:colOff>-44640</xdr:colOff>
                    <xdr:row>9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59" name="">
              <controlPr defaultSize="0" locked="1" autoFill="0" autoLine="0" autoPict="0" print="true" altText="Check Box 76">
                <anchor moveWithCells="true" sizeWithCells="false">
                  <from>
                    <xdr:col>10</xdr:col>
                    <xdr:colOff>380880</xdr:colOff>
                    <xdr:row>9</xdr:row>
                    <xdr:rowOff>85680</xdr:rowOff>
                  </from>
                  <to>
                    <xdr:col>11</xdr:col>
                    <xdr:colOff>-44640</xdr:colOff>
                    <xdr:row>10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60" name="">
              <controlPr defaultSize="0" locked="1" autoFill="0" autoLine="0" autoPict="0" print="true" altText="Check Box 77">
                <anchor moveWithCells="true" sizeWithCells="false">
                  <from>
                    <xdr:col>10</xdr:col>
                    <xdr:colOff>380880</xdr:colOff>
                    <xdr:row>11</xdr:row>
                    <xdr:rowOff>76320</xdr:rowOff>
                  </from>
                  <to>
                    <xdr:col>11</xdr:col>
                    <xdr:colOff>-44640</xdr:colOff>
                    <xdr:row>12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61" name="">
              <controlPr defaultSize="0" locked="1" autoFill="0" autoLine="0" autoPict="0" print="true" altText="Check Box 78">
                <anchor moveWithCells="true" sizeWithCells="false">
                  <from>
                    <xdr:col>10</xdr:col>
                    <xdr:colOff>380880</xdr:colOff>
                    <xdr:row>13</xdr:row>
                    <xdr:rowOff>75960</xdr:rowOff>
                  </from>
                  <to>
                    <xdr:col>11</xdr:col>
                    <xdr:colOff>-44640</xdr:colOff>
                    <xdr:row>14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62" name="">
              <controlPr defaultSize="0" locked="1" autoFill="0" autoLine="0" autoPict="0" print="true" altText="Check Box 79">
                <anchor moveWithCells="true" sizeWithCells="false">
                  <from>
                    <xdr:col>10</xdr:col>
                    <xdr:colOff>380880</xdr:colOff>
                    <xdr:row>15</xdr:row>
                    <xdr:rowOff>75960</xdr:rowOff>
                  </from>
                  <to>
                    <xdr:col>11</xdr:col>
                    <xdr:colOff>-44640</xdr:colOff>
                    <xdr:row>16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63" name="">
              <controlPr defaultSize="0" locked="1" autoFill="0" autoLine="0" autoPict="0" print="true" altText="Check Box 80">
                <anchor moveWithCells="true" sizeWithCells="false">
                  <from>
                    <xdr:col>10</xdr:col>
                    <xdr:colOff>380880</xdr:colOff>
                    <xdr:row>17</xdr:row>
                    <xdr:rowOff>75960</xdr:rowOff>
                  </from>
                  <to>
                    <xdr:col>11</xdr:col>
                    <xdr:colOff>-44640</xdr:colOff>
                    <xdr:row>18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64" name="">
              <controlPr defaultSize="0" locked="1" autoFill="0" autoLine="0" autoPict="0" print="true" altText="Check Box 81">
                <anchor moveWithCells="true" sizeWithCells="false">
                  <from>
                    <xdr:col>10</xdr:col>
                    <xdr:colOff>380880</xdr:colOff>
                    <xdr:row>19</xdr:row>
                    <xdr:rowOff>75960</xdr:rowOff>
                  </from>
                  <to>
                    <xdr:col>11</xdr:col>
                    <xdr:colOff>-44640</xdr:colOff>
                    <xdr:row>20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65" name="">
              <controlPr defaultSize="0" locked="1" autoFill="0" autoLine="0" autoPict="0" print="true" altText="Check Box 82">
                <anchor moveWithCells="true" sizeWithCells="false">
                  <from>
                    <xdr:col>10</xdr:col>
                    <xdr:colOff>380880</xdr:colOff>
                    <xdr:row>21</xdr:row>
                    <xdr:rowOff>76320</xdr:rowOff>
                  </from>
                  <to>
                    <xdr:col>11</xdr:col>
                    <xdr:colOff>-44640</xdr:colOff>
                    <xdr:row>22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66" name="">
              <controlPr defaultSize="0" locked="1" autoFill="0" autoLine="0" autoPict="0" print="true" altText="Check Box 83">
                <anchor moveWithCells="true" sizeWithCells="false">
                  <from>
                    <xdr:col>10</xdr:col>
                    <xdr:colOff>380880</xdr:colOff>
                    <xdr:row>23</xdr:row>
                    <xdr:rowOff>75960</xdr:rowOff>
                  </from>
                  <to>
                    <xdr:col>11</xdr:col>
                    <xdr:colOff>-44640</xdr:colOff>
                    <xdr:row>24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67" name="">
              <controlPr defaultSize="0" locked="1" autoFill="0" autoLine="0" autoPict="0" print="true" altText="Check Box 84">
                <anchor moveWithCells="true" sizeWithCells="false">
                  <from>
                    <xdr:col>10</xdr:col>
                    <xdr:colOff>380880</xdr:colOff>
                    <xdr:row>25</xdr:row>
                    <xdr:rowOff>76320</xdr:rowOff>
                  </from>
                  <to>
                    <xdr:col>11</xdr:col>
                    <xdr:colOff>-44640</xdr:colOff>
                    <xdr:row>26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68" name="">
              <controlPr defaultSize="0" locked="1" autoFill="0" autoLine="0" autoPict="0" print="true" altText="Check Box 85">
                <anchor moveWithCells="true" sizeWithCells="false">
                  <from>
                    <xdr:col>10</xdr:col>
                    <xdr:colOff>380880</xdr:colOff>
                    <xdr:row>27</xdr:row>
                    <xdr:rowOff>75960</xdr:rowOff>
                  </from>
                  <to>
                    <xdr:col>11</xdr:col>
                    <xdr:colOff>-44640</xdr:colOff>
                    <xdr:row>28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69" name="">
              <controlPr defaultSize="0" locked="1" autoFill="0" autoLine="0" autoPict="0" print="true" altText="Check Box 86">
                <anchor moveWithCells="true" sizeWithCells="false">
                  <from>
                    <xdr:col>10</xdr:col>
                    <xdr:colOff>380880</xdr:colOff>
                    <xdr:row>10</xdr:row>
                    <xdr:rowOff>85680</xdr:rowOff>
                  </from>
                  <to>
                    <xdr:col>11</xdr:col>
                    <xdr:colOff>-44640</xdr:colOff>
                    <xdr:row>11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70" name="">
              <controlPr defaultSize="0" locked="1" autoFill="0" autoLine="0" autoPict="0" print="true" altText="Check Box 87">
                <anchor moveWithCells="true" sizeWithCells="false">
                  <from>
                    <xdr:col>10</xdr:col>
                    <xdr:colOff>380880</xdr:colOff>
                    <xdr:row>12</xdr:row>
                    <xdr:rowOff>85680</xdr:rowOff>
                  </from>
                  <to>
                    <xdr:col>11</xdr:col>
                    <xdr:colOff>-44640</xdr:colOff>
                    <xdr:row>13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71" name="">
              <controlPr defaultSize="0" locked="1" autoFill="0" autoLine="0" autoPict="0" print="true" altText="Check Box 88">
                <anchor moveWithCells="true" sizeWithCells="false">
                  <from>
                    <xdr:col>10</xdr:col>
                    <xdr:colOff>380880</xdr:colOff>
                    <xdr:row>14</xdr:row>
                    <xdr:rowOff>86040</xdr:rowOff>
                  </from>
                  <to>
                    <xdr:col>11</xdr:col>
                    <xdr:colOff>-44640</xdr:colOff>
                    <xdr:row>15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72" name="">
              <controlPr defaultSize="0" locked="1" autoFill="0" autoLine="0" autoPict="0" print="true" altText="Check Box 89">
                <anchor moveWithCells="true" sizeWithCells="false">
                  <from>
                    <xdr:col>10</xdr:col>
                    <xdr:colOff>380880</xdr:colOff>
                    <xdr:row>16</xdr:row>
                    <xdr:rowOff>85680</xdr:rowOff>
                  </from>
                  <to>
                    <xdr:col>11</xdr:col>
                    <xdr:colOff>-44640</xdr:colOff>
                    <xdr:row>17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73" name="">
              <controlPr defaultSize="0" locked="1" autoFill="0" autoLine="0" autoPict="0" print="true" altText="Check Box 90">
                <anchor moveWithCells="true" sizeWithCells="false">
                  <from>
                    <xdr:col>10</xdr:col>
                    <xdr:colOff>380880</xdr:colOff>
                    <xdr:row>18</xdr:row>
                    <xdr:rowOff>86040</xdr:rowOff>
                  </from>
                  <to>
                    <xdr:col>11</xdr:col>
                    <xdr:colOff>-44640</xdr:colOff>
                    <xdr:row>19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74" name="">
              <controlPr defaultSize="0" locked="1" autoFill="0" autoLine="0" autoPict="0" print="true" altText="Check Box 91">
                <anchor moveWithCells="true" sizeWithCells="false">
                  <from>
                    <xdr:col>10</xdr:col>
                    <xdr:colOff>380880</xdr:colOff>
                    <xdr:row>20</xdr:row>
                    <xdr:rowOff>85680</xdr:rowOff>
                  </from>
                  <to>
                    <xdr:col>11</xdr:col>
                    <xdr:colOff>-44640</xdr:colOff>
                    <xdr:row>21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75" name="">
              <controlPr defaultSize="0" locked="1" autoFill="0" autoLine="0" autoPict="0" print="true" altText="Check Box 92">
                <anchor moveWithCells="true" sizeWithCells="false">
                  <from>
                    <xdr:col>10</xdr:col>
                    <xdr:colOff>380880</xdr:colOff>
                    <xdr:row>22</xdr:row>
                    <xdr:rowOff>85680</xdr:rowOff>
                  </from>
                  <to>
                    <xdr:col>11</xdr:col>
                    <xdr:colOff>-44640</xdr:colOff>
                    <xdr:row>23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76" name="">
              <controlPr defaultSize="0" locked="1" autoFill="0" autoLine="0" autoPict="0" print="true" altText="Check Box 93">
                <anchor moveWithCells="true" sizeWithCells="false">
                  <from>
                    <xdr:col>10</xdr:col>
                    <xdr:colOff>380880</xdr:colOff>
                    <xdr:row>24</xdr:row>
                    <xdr:rowOff>85680</xdr:rowOff>
                  </from>
                  <to>
                    <xdr:col>11</xdr:col>
                    <xdr:colOff>-44640</xdr:colOff>
                    <xdr:row>25</xdr:row>
                    <xdr:rowOff>28800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77" name="">
              <controlPr defaultSize="0" locked="1" autoFill="0" autoLine="0" autoPict="0" print="true" altText="Check Box 94">
                <anchor moveWithCells="true" sizeWithCells="false">
                  <from>
                    <xdr:col>10</xdr:col>
                    <xdr:colOff>380880</xdr:colOff>
                    <xdr:row>26</xdr:row>
                    <xdr:rowOff>85680</xdr:rowOff>
                  </from>
                  <to>
                    <xdr:col>11</xdr:col>
                    <xdr:colOff>-44640</xdr:colOff>
                    <xdr:row>27</xdr:row>
                    <xdr:rowOff>28800</xdr:rowOff>
                  </to>
                </anchor>
              </controlPr>
            </control>
          </mc:Choice>
        </mc:AlternateContent>
      </controls>
    </mc:Choice>
  </mc:AlternateContent>
  <tableParts>
    <tablePart r:id="rId7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LibreOffice/7.5.2.2$Windows_x86 LibreOffice_project/53bb9681a964705cf672590721dbc85eb4d0c3a2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2023-04-22T06:11:08Z</dcterms:created>
  <dc:creator>Jan Štich</dc:creator>
  <dc:description/>
  <dc:language>cs-CZ</dc:language>
  <cp:lastModifiedBy/>
  <dcterms:modified xsi:type="dcterms:W3CDTF">2025-09-15T09:29:13Z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