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990" yWindow="-90" windowWidth="12240" windowHeight="12210" tabRatio="500"/>
  </bookViews>
  <sheets>
    <sheet name="VV č. 177" sheetId="1" r:id="rId1"/>
  </sheets>
  <definedNames>
    <definedName name="_xlnm.Print_Area" localSheetId="0">'VV č. 177'!$A$3:$C$181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9" i="1"/>
  <c r="F123" l="1"/>
  <c r="F120"/>
  <c r="F16" l="1"/>
  <c r="F141"/>
  <c r="E143"/>
  <c r="E141"/>
  <c r="E102"/>
  <c r="E76"/>
  <c r="E32"/>
  <c r="E33"/>
  <c r="F163"/>
  <c r="F151"/>
  <c r="F143"/>
  <c r="F140" s="1"/>
  <c r="F133"/>
  <c r="F122"/>
  <c r="F119"/>
  <c r="F109"/>
  <c r="F105"/>
  <c r="F101"/>
  <c r="F96"/>
  <c r="F93"/>
  <c r="F88"/>
  <c r="F76"/>
  <c r="F69"/>
  <c r="F54"/>
  <c r="F41"/>
  <c r="F33"/>
  <c r="F28"/>
  <c r="F12"/>
  <c r="F9"/>
  <c r="F37" l="1"/>
  <c r="F179"/>
  <c r="E41"/>
  <c r="E119"/>
  <c r="E122"/>
  <c r="E151"/>
  <c r="E163"/>
  <c r="E9"/>
  <c r="F181" l="1"/>
  <c r="E140"/>
  <c r="E133"/>
  <c r="E109"/>
  <c r="E105"/>
  <c r="E101"/>
  <c r="E96"/>
  <c r="E93"/>
  <c r="E88"/>
  <c r="E69"/>
  <c r="E54"/>
  <c r="E28"/>
  <c r="E16"/>
  <c r="E12"/>
  <c r="E37" l="1"/>
  <c r="E179"/>
  <c r="D163"/>
  <c r="D151"/>
  <c r="D143"/>
  <c r="D141"/>
  <c r="D133"/>
  <c r="D122"/>
  <c r="D119"/>
  <c r="D109"/>
  <c r="D105"/>
  <c r="D101"/>
  <c r="D96"/>
  <c r="D93"/>
  <c r="D88"/>
  <c r="D76"/>
  <c r="D69"/>
  <c r="D54"/>
  <c r="D41"/>
  <c r="D33"/>
  <c r="D28"/>
  <c r="D16"/>
  <c r="D12"/>
  <c r="D9"/>
  <c r="D140" l="1"/>
  <c r="E181"/>
</calcChain>
</file>

<file path=xl/comments1.xml><?xml version="1.0" encoding="utf-8"?>
<comments xmlns="http://schemas.openxmlformats.org/spreadsheetml/2006/main">
  <authors>
    <author/>
  </authors>
  <commentList>
    <comment ref="D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<sst xmlns="http://schemas.openxmlformats.org/spreadsheetml/2006/main" count="328" uniqueCount="323">
  <si>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</si>
  <si>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</si>
  <si>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</si>
  <si>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</si>
  <si>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</si>
  <si>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</si>
  <si>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</si>
  <si>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</si>
  <si>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</si>
  <si>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</si>
  <si>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</si>
  <si>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</si>
  <si>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</si>
  <si>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</si>
  <si>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</si>
  <si>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</si>
  <si>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</si>
  <si>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</si>
  <si>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</si>
  <si>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</si>
  <si>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</si>
  <si>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</si>
  <si>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</si>
  <si>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</si>
  <si>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</si>
  <si>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</si>
  <si>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</si>
  <si>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</si>
  <si>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</si>
  <si>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</si>
  <si>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</si>
  <si>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</si>
  <si>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</si>
  <si>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</si>
  <si>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</si>
  <si>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</si>
  <si>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</si>
  <si>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</si>
  <si>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</si>
  <si>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</si>
  <si>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</si>
  <si>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</si>
  <si>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</si>
  <si>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</si>
  <si>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</si>
  <si>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</si>
  <si>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</si>
  <si>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</si>
  <si>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</si>
  <si>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</si>
  <si>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</si>
  <si>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</si>
  <si>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</si>
  <si>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</si>
  <si>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</si>
  <si>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</si>
  <si>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</si>
  <si>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</si>
  <si>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</si>
  <si>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</si>
  <si>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</si>
  <si>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</si>
  <si>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</si>
  <si>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</si>
  <si>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</si>
  <si>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</si>
  <si>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</si>
  <si>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</si>
  <si>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</si>
  <si>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</si>
  <si>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</si>
  <si>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</si>
  <si>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</si>
  <si>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</si>
  <si>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</si>
  <si>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</si>
  <si>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</si>
  <si>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</si>
  <si>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</si>
  <si>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</si>
  <si>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</si>
  <si>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</si>
  <si>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</si>
  <si>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</si>
  <si>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</si>
  <si>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</si>
  <si>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</si>
  <si>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</si>
  <si>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</si>
  <si>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</si>
  <si>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</si>
  <si>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</si>
  <si>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</si>
  <si>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</si>
  <si>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</si>
  <si>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</si>
  <si>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</si>
  <si>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</si>
  <si>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</si>
  <si>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</si>
  <si>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</si>
  <si>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</si>
  <si>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</si>
  <si>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</si>
  <si>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</si>
  <si>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</si>
  <si>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V3.4</t>
  </si>
  <si>
    <t>MS juniorů a juniorek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</si>
  <si>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</si>
  <si>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</si>
  <si>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</si>
  <si>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</si>
  <si>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</si>
  <si>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</si>
  <si>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</si>
  <si>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</si>
  <si>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</si>
  <si>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</si>
  <si>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</si>
  <si>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</si>
  <si>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</si>
  <si>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</si>
  <si>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</si>
  <si>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</si>
  <si>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</si>
  <si>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</si>
  <si>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</si>
  <si>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</si>
  <si>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</si>
  <si>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</si>
  <si>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</si>
  <si>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</si>
  <si>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</si>
  <si>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</si>
  <si>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</si>
  <si>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</si>
  <si>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</si>
  <si>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</si>
  <si>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</si>
  <si>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</si>
  <si>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</si>
  <si>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</si>
  <si>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</si>
  <si>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</si>
  <si>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</si>
  <si>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</si>
  <si>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</si>
  <si>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</si>
  <si>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</si>
  <si>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</si>
  <si>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</si>
  <si>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</si>
  <si>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</si>
  <si>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</si>
  <si>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</si>
  <si>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</si>
  <si>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</si>
  <si>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</si>
  <si>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</si>
  <si>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</si>
  <si>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</si>
  <si>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</si>
  <si>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</si>
  <si>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</si>
  <si>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</si>
  <si>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</si>
  <si>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</si>
  <si>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</si>
  <si>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</si>
  <si>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</si>
  <si>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</si>
  <si>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</si>
  <si>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</si>
  <si>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</si>
  <si>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</si>
  <si>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</si>
  <si>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</si>
  <si>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</si>
  <si>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</si>
  <si>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</si>
  <si>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</si>
  <si>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</si>
  <si>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</si>
  <si>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</si>
  <si>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</si>
  <si>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</si>
  <si>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</si>
  <si>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</si>
  <si>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</si>
  <si>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</si>
  <si>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</si>
  <si>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</si>
  <si>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</si>
  <si>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</si>
  <si>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</si>
  <si>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</si>
  <si>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</si>
  <si>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</si>
  <si>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</si>
  <si>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</si>
  <si>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</si>
  <si>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</si>
  <si>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</si>
  <si>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</si>
  <si>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</si>
  <si>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</si>
  <si>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</si>
  <si>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</si>
  <si>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</si>
  <si>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</si>
  <si>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</si>
  <si>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</si>
  <si>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</si>
  <si>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</si>
  <si>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</si>
  <si>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</si>
  <si>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</si>
  <si>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</si>
  <si>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</si>
  <si>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</si>
  <si>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</si>
  <si>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</si>
  <si>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</si>
  <si>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</si>
  <si>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</si>
  <si>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</si>
  <si>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</si>
  <si>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</si>
  <si>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</si>
  <si>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</si>
  <si>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</si>
  <si>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</si>
  <si>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</si>
  <si>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</si>
  <si>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</si>
  <si>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</si>
  <si>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</si>
  <si>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</si>
  <si>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</si>
  <si>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</si>
  <si>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</si>
  <si>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</si>
  <si>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</si>
  <si>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</si>
  <si>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</si>
  <si>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</si>
  <si>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</si>
  <si>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</si>
  <si>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</si>
  <si>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</si>
  <si>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</si>
  <si>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</si>
  <si>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</si>
  <si>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</si>
  <si>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</si>
  <si>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</si>
  <si>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</si>
  <si>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</si>
  <si>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</si>
  <si>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</si>
  <si>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</si>
  <si>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</si>
  <si>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</si>
  <si>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</si>
  <si>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</si>
  <si>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</si>
  <si>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</si>
  <si>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</si>
  <si>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</si>
  <si>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</si>
  <si>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</si>
  <si>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</si>
  <si>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</si>
  <si>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</si>
  <si>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</si>
  <si>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</si>
  <si>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</si>
  <si>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</si>
  <si>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</si>
  <si>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</si>
  <si>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</si>
  <si>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</si>
  <si>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</si>
  <si>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</si>
  <si>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</si>
  <si>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</si>
  <si>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</si>
  <si>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</si>
  <si>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</si>
  <si>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</si>
  <si>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</si>
  <si>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</si>
  <si>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</si>
  <si>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</si>
  <si>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</si>
  <si>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</si>
  <si>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</si>
  <si>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</si>
  <si>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</si>
  <si>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</si>
  <si>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</si>
  <si>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</si>
  <si>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</si>
  <si>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</si>
  <si>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</si>
  <si>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</si>
  <si>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Rozpočet ŠSČR pro rok 2025</t>
  </si>
  <si>
    <t>Hospodaření k 31.12.</t>
  </si>
  <si>
    <t>Schválen konferencí ŠSČR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</si>
  <si>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</si>
  <si>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</si>
  <si>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</si>
  <si>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</si>
  <si>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</si>
  <si>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</si>
  <si>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</si>
  <si>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ME H,D 8-18</t>
  </si>
  <si>
    <t>5.Ostatní nezdaňované příjmy</t>
  </si>
  <si>
    <t>Půjčovné materiálu</t>
  </si>
  <si>
    <t>P5.3</t>
  </si>
  <si>
    <t>Zruč nad Sázavou, 22. 3. 2025</t>
  </si>
  <si>
    <t>Návrh pro konferenci ŠSČR</t>
  </si>
  <si>
    <t xml:space="preserve">Návrh předkládaný konferenci ŠSČR 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</si>
</sst>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3" fillId="15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8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8" fontId="2" fillId="15" borderId="16" xfId="0" applyNumberFormat="1" applyFont="1" applyFill="1" applyBorder="1"/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7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0" fontId="4" fillId="0" borderId="0" xfId="0" applyFont="1" applyBorder="1"/>
    <xf numFmtId="167" fontId="2" fillId="15" borderId="16" xfId="0" applyNumberFormat="1" applyFont="1" applyFill="1" applyBorder="1"/>
    <xf numFmtId="0" fontId="2" fillId="0" borderId="0" xfId="0" applyFont="1" applyBorder="1"/>
    <xf numFmtId="0" fontId="2" fillId="4" borderId="0" xfId="0" applyFont="1" applyFill="1" applyBorder="1"/>
    <xf numFmtId="169" fontId="2" fillId="14" borderId="16" xfId="0" applyNumberFormat="1" applyFont="1" applyFill="1" applyBorder="1"/>
    <xf numFmtId="164" fontId="2" fillId="0" borderId="0" xfId="0" applyNumberFormat="1" applyFont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4" borderId="20" xfId="0" applyNumberFormat="1" applyFont="1" applyFill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1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3" fillId="18" borderId="35" xfId="0" applyNumberFormat="1" applyFont="1" applyFill="1" applyBorder="1" applyAlignment="1">
      <alignment horizontal="right"/>
    </xf>
    <xf numFmtId="164" fontId="2" fillId="15" borderId="35" xfId="19" applyNumberFormat="1" applyFont="1" applyFill="1" applyBorder="1"/>
    <xf numFmtId="164" fontId="5" fillId="15" borderId="35" xfId="19" applyNumberFormat="1" applyFont="1" applyFill="1" applyBorder="1"/>
    <xf numFmtId="164" fontId="5" fillId="15" borderId="35" xfId="0" applyNumberFormat="1" applyFont="1" applyFill="1" applyBorder="1"/>
    <xf numFmtId="169" fontId="5" fillId="0" borderId="35" xfId="0" applyNumberFormat="1" applyFont="1" applyFill="1" applyBorder="1" applyAlignment="1">
      <alignment vertical="center"/>
    </xf>
    <xf numFmtId="164" fontId="4" fillId="18" borderId="35" xfId="0" applyNumberFormat="1" applyFont="1" applyFill="1" applyBorder="1" applyAlignment="1">
      <alignment horizontal="right"/>
    </xf>
    <xf numFmtId="164" fontId="5" fillId="15" borderId="35" xfId="0" applyNumberFormat="1" applyFont="1" applyFill="1" applyBorder="1" applyAlignment="1">
      <alignment horizontal="right"/>
    </xf>
    <xf numFmtId="164" fontId="2" fillId="15" borderId="35" xfId="0" applyNumberFormat="1" applyFont="1" applyFill="1" applyBorder="1"/>
    <xf numFmtId="164" fontId="2" fillId="15" borderId="35" xfId="0" applyNumberFormat="1" applyFont="1" applyFill="1" applyBorder="1" applyAlignment="1">
      <alignment horizontal="right"/>
    </xf>
    <xf numFmtId="164" fontId="3" fillId="15" borderId="35" xfId="0" applyNumberFormat="1" applyFont="1" applyFill="1" applyBorder="1" applyAlignment="1">
      <alignment horizontal="right"/>
    </xf>
    <xf numFmtId="165" fontId="2" fillId="15" borderId="35" xfId="0" applyNumberFormat="1" applyFont="1" applyFill="1" applyBorder="1"/>
    <xf numFmtId="165" fontId="2" fillId="13" borderId="35" xfId="0" applyNumberFormat="1" applyFont="1" applyFill="1" applyBorder="1"/>
    <xf numFmtId="164" fontId="2" fillId="13" borderId="35" xfId="0" applyNumberFormat="1" applyFont="1" applyFill="1" applyBorder="1" applyAlignment="1">
      <alignment horizontal="right"/>
    </xf>
    <xf numFmtId="164" fontId="2" fillId="14" borderId="36" xfId="0" applyNumberFormat="1" applyFont="1" applyFill="1" applyBorder="1"/>
    <xf numFmtId="164" fontId="2" fillId="0" borderId="3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8" fontId="2" fillId="15" borderId="35" xfId="0" applyNumberFormat="1" applyFont="1" applyFill="1" applyBorder="1"/>
    <xf numFmtId="164" fontId="11" fillId="15" borderId="35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181"/>
  <sheetViews>
    <sheetView tabSelected="1" zoomScale="90" zoomScaleNormal="90" workbookViewId="0">
      <pane xSplit="2" topLeftCell="C1" activePane="topRight" state="frozen"/>
      <selection activeCell="A108" sqref="A108"/>
      <selection pane="topRight" activeCell="C5" sqref="C5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8" customWidth="1"/>
    <col min="4" max="6" width="19.42578125" style="29" customWidth="1"/>
    <col min="7" max="7" width="39.28515625" style="2" customWidth="1"/>
    <col min="8" max="8" width="22.42578125" style="2" customWidth="1"/>
    <col min="9" max="9" width="17.140625" style="2" customWidth="1"/>
    <col min="10" max="10" width="20.140625" style="2" customWidth="1"/>
    <col min="11" max="11" width="16.7109375" style="2" customWidth="1"/>
    <col min="12" max="230" width="9.140625" style="2" customWidth="1"/>
    <col min="1018" max="1020" width="11.5703125" customWidth="1"/>
  </cols>
  <sheetData>
    <row r="1" spans="1:230">
      <c r="A1" s="3" t="s">
        <v>306</v>
      </c>
      <c r="C1" s="2"/>
    </row>
    <row r="2" spans="1:230">
      <c r="C2" s="2"/>
    </row>
    <row r="3" spans="1:230">
      <c r="A3" s="111" t="s">
        <v>322</v>
      </c>
      <c r="C3" s="2"/>
    </row>
    <row r="4" spans="1:230">
      <c r="A4" s="111" t="s">
        <v>320</v>
      </c>
      <c r="C4" s="2"/>
    </row>
    <row r="5" spans="1:230">
      <c r="A5" s="111"/>
      <c r="B5" s="111"/>
      <c r="C5" s="30"/>
      <c r="D5" s="31"/>
      <c r="E5" s="31"/>
      <c r="F5" s="31"/>
    </row>
    <row r="6" spans="1:230" ht="15.75" thickBot="1">
      <c r="A6" s="4"/>
      <c r="B6" s="4"/>
      <c r="C6" s="30"/>
    </row>
    <row r="7" spans="1:230">
      <c r="A7" s="5" t="s">
        <v>0</v>
      </c>
      <c r="B7" s="6"/>
      <c r="C7" s="32"/>
      <c r="D7" s="33">
        <v>2024</v>
      </c>
      <c r="E7" s="33">
        <v>2024</v>
      </c>
      <c r="F7" s="33">
        <v>2025</v>
      </c>
    </row>
    <row r="8" spans="1:230" ht="30.75" customHeight="1" thickBot="1">
      <c r="A8" s="7" t="s">
        <v>1</v>
      </c>
      <c r="B8" s="8"/>
      <c r="C8" s="34" t="s">
        <v>2</v>
      </c>
      <c r="D8" s="35" t="s">
        <v>308</v>
      </c>
      <c r="E8" s="35" t="s">
        <v>307</v>
      </c>
      <c r="F8" s="35" t="s">
        <v>321</v>
      </c>
    </row>
    <row r="9" spans="1:230">
      <c r="A9" s="108" t="s">
        <v>3</v>
      </c>
      <c r="B9" s="109"/>
      <c r="C9" s="110"/>
      <c r="D9" s="88">
        <f>SUM(D10:D11)</f>
        <v>2895000</v>
      </c>
      <c r="E9" s="88">
        <f>SUM(E10:E11)</f>
        <v>4279520</v>
      </c>
      <c r="F9" s="88">
        <f>SUM(F10:F11)</f>
        <v>4250000</v>
      </c>
      <c r="H9" s="9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</row>
    <row r="10" spans="1:230">
      <c r="A10" s="11"/>
      <c r="B10" s="12" t="s">
        <v>4</v>
      </c>
      <c r="C10" s="36" t="s">
        <v>5</v>
      </c>
      <c r="D10" s="37">
        <v>1475000</v>
      </c>
      <c r="E10" s="37">
        <v>2817875</v>
      </c>
      <c r="F10" s="37">
        <v>2800000</v>
      </c>
      <c r="H10" s="9"/>
    </row>
    <row r="11" spans="1:230">
      <c r="A11" s="11"/>
      <c r="B11" s="12" t="s">
        <v>6</v>
      </c>
      <c r="C11" s="36" t="s">
        <v>7</v>
      </c>
      <c r="D11" s="37">
        <v>1420000</v>
      </c>
      <c r="E11" s="121">
        <v>1461645</v>
      </c>
      <c r="F11" s="37">
        <v>1450000</v>
      </c>
      <c r="H11" s="9"/>
    </row>
    <row r="12" spans="1:230" s="10" customFormat="1">
      <c r="A12" s="104" t="s">
        <v>8</v>
      </c>
      <c r="B12" s="107"/>
      <c r="C12" s="106"/>
      <c r="D12" s="75">
        <f>SUM(D13:D15)</f>
        <v>13500000</v>
      </c>
      <c r="E12" s="75">
        <f>SUM(E13:E15)</f>
        <v>12638101</v>
      </c>
      <c r="F12" s="75">
        <f>SUM(F13:F15)</f>
        <v>12550000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230">
      <c r="A13" s="11"/>
      <c r="B13" s="12" t="s">
        <v>9</v>
      </c>
      <c r="C13" s="36" t="s">
        <v>10</v>
      </c>
      <c r="D13" s="41">
        <v>9400000</v>
      </c>
      <c r="E13" s="41">
        <v>9770538</v>
      </c>
      <c r="F13" s="41">
        <v>9700000</v>
      </c>
      <c r="HQ13"/>
      <c r="HR13"/>
      <c r="HS13"/>
      <c r="HT13"/>
      <c r="HU13"/>
      <c r="HV13"/>
    </row>
    <row r="14" spans="1:230">
      <c r="A14" s="11"/>
      <c r="B14" s="12" t="s">
        <v>11</v>
      </c>
      <c r="C14" s="36" t="s">
        <v>12</v>
      </c>
      <c r="D14" s="42">
        <v>2280000</v>
      </c>
      <c r="E14" s="42">
        <v>2227319</v>
      </c>
      <c r="F14" s="42">
        <v>2200000</v>
      </c>
      <c r="HQ14"/>
      <c r="HR14"/>
      <c r="HS14"/>
      <c r="HT14"/>
      <c r="HU14"/>
      <c r="HV14"/>
    </row>
    <row r="15" spans="1:230" ht="15.75" customHeight="1">
      <c r="A15" s="11"/>
      <c r="B15" s="12" t="s">
        <v>13</v>
      </c>
      <c r="C15" s="36" t="s">
        <v>14</v>
      </c>
      <c r="D15" s="41">
        <v>1820000</v>
      </c>
      <c r="E15" s="41">
        <v>640244</v>
      </c>
      <c r="F15" s="41">
        <v>650000</v>
      </c>
      <c r="HQ15"/>
      <c r="HR15"/>
      <c r="HS15"/>
      <c r="HT15"/>
      <c r="HU15"/>
      <c r="HV15"/>
    </row>
    <row r="16" spans="1:230" s="10" customFormat="1">
      <c r="A16" s="104" t="s">
        <v>15</v>
      </c>
      <c r="B16" s="105"/>
      <c r="C16" s="106"/>
      <c r="D16" s="88">
        <f>SUM(D17:D27)</f>
        <v>1825000</v>
      </c>
      <c r="E16" s="88">
        <f>SUM(E17:E27)</f>
        <v>1899448.73</v>
      </c>
      <c r="F16" s="88">
        <f>SUM(F17:F27)</f>
        <v>1705500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30">
      <c r="A17" s="11"/>
      <c r="B17" s="12" t="s">
        <v>16</v>
      </c>
      <c r="C17" s="36" t="s">
        <v>17</v>
      </c>
      <c r="D17" s="43">
        <v>500000</v>
      </c>
      <c r="E17" s="122">
        <v>503329.68</v>
      </c>
      <c r="F17" s="43">
        <v>500000</v>
      </c>
      <c r="HR17"/>
      <c r="HS17"/>
      <c r="HT17"/>
      <c r="HU17"/>
      <c r="HV17"/>
    </row>
    <row r="18" spans="1:230">
      <c r="A18" s="11"/>
      <c r="B18" s="12" t="s">
        <v>18</v>
      </c>
      <c r="C18" s="36" t="s">
        <v>19</v>
      </c>
      <c r="D18" s="44">
        <v>60000</v>
      </c>
      <c r="E18" s="123">
        <v>55993.8</v>
      </c>
      <c r="F18" s="44">
        <v>70000</v>
      </c>
      <c r="HR18"/>
      <c r="HS18"/>
      <c r="HT18"/>
      <c r="HU18"/>
      <c r="HV18"/>
    </row>
    <row r="19" spans="1:230">
      <c r="A19" s="11"/>
      <c r="B19" s="12" t="s">
        <v>20</v>
      </c>
      <c r="C19" s="36" t="s">
        <v>21</v>
      </c>
      <c r="D19" s="27">
        <v>530000</v>
      </c>
      <c r="E19" s="124">
        <v>524040</v>
      </c>
      <c r="F19" s="27">
        <v>520000</v>
      </c>
      <c r="HR19"/>
      <c r="HS19"/>
      <c r="HT19"/>
      <c r="HU19"/>
      <c r="HV19"/>
    </row>
    <row r="20" spans="1:230">
      <c r="A20" s="11"/>
      <c r="B20" s="12" t="s">
        <v>22</v>
      </c>
      <c r="C20" s="36" t="s">
        <v>23</v>
      </c>
      <c r="D20" s="45">
        <v>190000</v>
      </c>
      <c r="E20" s="125">
        <v>184500</v>
      </c>
      <c r="F20" s="45">
        <v>185000</v>
      </c>
      <c r="HR20"/>
      <c r="HS20"/>
      <c r="HT20"/>
      <c r="HU20"/>
      <c r="HV20"/>
    </row>
    <row r="21" spans="1:230">
      <c r="A21" s="11"/>
      <c r="B21" s="12" t="s">
        <v>24</v>
      </c>
      <c r="C21" s="36" t="s">
        <v>25</v>
      </c>
      <c r="D21" s="46">
        <v>58000</v>
      </c>
      <c r="E21" s="46">
        <v>58800</v>
      </c>
      <c r="F21" s="46">
        <v>58000</v>
      </c>
      <c r="HR21"/>
      <c r="HS21"/>
      <c r="HT21"/>
      <c r="HU21"/>
      <c r="HV21"/>
    </row>
    <row r="22" spans="1:230">
      <c r="A22" s="11"/>
      <c r="B22" s="12" t="s">
        <v>26</v>
      </c>
      <c r="C22" s="36" t="s">
        <v>27</v>
      </c>
      <c r="D22" s="45">
        <v>70000</v>
      </c>
      <c r="E22" s="125">
        <v>89850</v>
      </c>
      <c r="F22" s="45">
        <v>0</v>
      </c>
      <c r="HR22"/>
      <c r="HS22"/>
      <c r="HT22"/>
      <c r="HU22"/>
      <c r="HV22"/>
    </row>
    <row r="23" spans="1:230">
      <c r="A23" s="11"/>
      <c r="B23" s="12" t="s">
        <v>28</v>
      </c>
      <c r="C23" s="36" t="s">
        <v>29</v>
      </c>
      <c r="D23" s="43">
        <v>90000</v>
      </c>
      <c r="E23" s="122">
        <v>90189.75</v>
      </c>
      <c r="F23" s="43">
        <v>90000</v>
      </c>
      <c r="HR23"/>
      <c r="HS23"/>
      <c r="HT23"/>
      <c r="HU23"/>
      <c r="HV23"/>
    </row>
    <row r="24" spans="1:230">
      <c r="A24" s="11"/>
      <c r="B24" s="12" t="s">
        <v>30</v>
      </c>
      <c r="C24" s="36" t="s">
        <v>31</v>
      </c>
      <c r="D24" s="43">
        <v>75000</v>
      </c>
      <c r="E24" s="122">
        <v>76100</v>
      </c>
      <c r="F24" s="43">
        <v>75000</v>
      </c>
      <c r="HR24"/>
      <c r="HS24"/>
      <c r="HT24"/>
      <c r="HU24"/>
      <c r="HV24"/>
    </row>
    <row r="25" spans="1:230">
      <c r="A25" s="11"/>
      <c r="B25" s="12" t="s">
        <v>32</v>
      </c>
      <c r="C25" s="36" t="s">
        <v>33</v>
      </c>
      <c r="D25" s="43">
        <v>100000</v>
      </c>
      <c r="E25" s="126">
        <v>165115</v>
      </c>
      <c r="F25" s="115">
        <v>100000</v>
      </c>
    </row>
    <row r="26" spans="1:230">
      <c r="A26" s="11"/>
      <c r="B26" s="12" t="s">
        <v>34</v>
      </c>
      <c r="C26" s="36" t="s">
        <v>35</v>
      </c>
      <c r="D26" s="47">
        <v>12000</v>
      </c>
      <c r="E26" s="47">
        <v>1100</v>
      </c>
      <c r="F26" s="47">
        <v>12000</v>
      </c>
    </row>
    <row r="27" spans="1:230">
      <c r="A27" s="11"/>
      <c r="B27" s="12" t="s">
        <v>36</v>
      </c>
      <c r="C27" s="36" t="s">
        <v>37</v>
      </c>
      <c r="D27" s="43">
        <v>140000</v>
      </c>
      <c r="E27" s="122">
        <v>150430.5</v>
      </c>
      <c r="F27" s="43">
        <v>95500</v>
      </c>
    </row>
    <row r="28" spans="1:230">
      <c r="A28" s="104" t="s">
        <v>38</v>
      </c>
      <c r="B28" s="107"/>
      <c r="C28" s="106"/>
      <c r="D28" s="75">
        <f>SUM(D29:D32)</f>
        <v>840000</v>
      </c>
      <c r="E28" s="75">
        <f>SUM(E29:E32)</f>
        <v>991168.89</v>
      </c>
      <c r="F28" s="75">
        <f>SUM(F29:F32)</f>
        <v>600000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</row>
    <row r="29" spans="1:230">
      <c r="A29" s="11"/>
      <c r="B29" s="12" t="s">
        <v>39</v>
      </c>
      <c r="C29" s="36" t="s">
        <v>40</v>
      </c>
      <c r="D29" s="47">
        <v>50000</v>
      </c>
      <c r="E29" s="47">
        <v>73063</v>
      </c>
      <c r="F29" s="47">
        <v>70000</v>
      </c>
    </row>
    <row r="30" spans="1:230">
      <c r="A30" s="11"/>
      <c r="B30" s="12" t="s">
        <v>41</v>
      </c>
      <c r="C30" s="36" t="s">
        <v>42</v>
      </c>
      <c r="D30" s="42">
        <v>120000</v>
      </c>
      <c r="E30" s="127">
        <v>169459.88</v>
      </c>
      <c r="F30" s="42">
        <v>130000</v>
      </c>
    </row>
    <row r="31" spans="1:230">
      <c r="A31" s="11"/>
      <c r="B31" s="12" t="s">
        <v>43</v>
      </c>
      <c r="C31" s="36" t="s">
        <v>44</v>
      </c>
      <c r="D31" s="42">
        <v>650000</v>
      </c>
      <c r="E31" s="127">
        <v>728936.48</v>
      </c>
      <c r="F31" s="42">
        <v>380000</v>
      </c>
    </row>
    <row r="32" spans="1:230" ht="15" customHeight="1">
      <c r="A32" s="11"/>
      <c r="B32" s="12" t="s">
        <v>45</v>
      </c>
      <c r="C32" s="36" t="s">
        <v>46</v>
      </c>
      <c r="D32" s="42">
        <v>20000</v>
      </c>
      <c r="E32" s="127">
        <f>18071.53+1638</f>
        <v>19709.53</v>
      </c>
      <c r="F32" s="42">
        <v>20000</v>
      </c>
      <c r="G32" s="113"/>
      <c r="H32" s="113"/>
      <c r="I32" s="113"/>
      <c r="J32" s="113"/>
      <c r="K32" s="113"/>
    </row>
    <row r="33" spans="1:166">
      <c r="A33" s="104" t="s">
        <v>317</v>
      </c>
      <c r="B33" s="105"/>
      <c r="C33" s="106"/>
      <c r="D33" s="75">
        <f>SUM(D34:D35)</f>
        <v>62000</v>
      </c>
      <c r="E33" s="75">
        <f>SUM(E34:E36)</f>
        <v>80420</v>
      </c>
      <c r="F33" s="75">
        <f>SUM(F34:F35)</f>
        <v>15000</v>
      </c>
      <c r="G33" s="113"/>
      <c r="H33" s="113"/>
      <c r="I33" s="113"/>
      <c r="J33" s="113"/>
      <c r="K33" s="113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</row>
    <row r="34" spans="1:166" s="15" customFormat="1">
      <c r="A34" s="13"/>
      <c r="B34" s="14" t="s">
        <v>47</v>
      </c>
      <c r="C34" s="49" t="s">
        <v>48</v>
      </c>
      <c r="D34" s="42">
        <v>52000</v>
      </c>
      <c r="E34" s="42">
        <v>37000</v>
      </c>
      <c r="F34" s="42">
        <v>5000</v>
      </c>
      <c r="G34" s="114"/>
      <c r="H34" s="114"/>
      <c r="I34" s="114"/>
      <c r="J34" s="114"/>
      <c r="K34" s="114"/>
    </row>
    <row r="35" spans="1:166">
      <c r="A35" s="16"/>
      <c r="B35" s="12" t="s">
        <v>49</v>
      </c>
      <c r="C35" s="50" t="s">
        <v>50</v>
      </c>
      <c r="D35" s="112">
        <v>10000</v>
      </c>
      <c r="E35" s="112">
        <v>27250</v>
      </c>
      <c r="F35" s="112">
        <v>10000</v>
      </c>
      <c r="G35" s="113"/>
      <c r="H35" s="113"/>
      <c r="I35" s="113"/>
      <c r="J35" s="113"/>
      <c r="K35" s="113"/>
    </row>
    <row r="36" spans="1:166" ht="15.75" thickBot="1">
      <c r="A36" s="117"/>
      <c r="B36" s="118" t="s">
        <v>319</v>
      </c>
      <c r="C36" s="50" t="s">
        <v>318</v>
      </c>
      <c r="D36" s="119"/>
      <c r="E36" s="120">
        <v>16170</v>
      </c>
      <c r="F36" s="47">
        <v>30000</v>
      </c>
      <c r="G36" s="113"/>
      <c r="H36" s="113"/>
      <c r="I36" s="113"/>
      <c r="J36" s="113"/>
      <c r="K36" s="113"/>
    </row>
    <row r="37" spans="1:166" ht="15.75" thickBot="1">
      <c r="A37" s="80" t="s">
        <v>51</v>
      </c>
      <c r="B37" s="76"/>
      <c r="C37" s="81"/>
      <c r="D37" s="78"/>
      <c r="E37" s="78">
        <f>E9+E12+E16+E28+E33</f>
        <v>19888658.620000001</v>
      </c>
      <c r="F37" s="78">
        <f>F9+F12+F16+F28+F33</f>
        <v>19120500</v>
      </c>
      <c r="G37" s="113"/>
      <c r="H37" s="113"/>
      <c r="I37" s="113"/>
      <c r="J37" s="113"/>
      <c r="K37" s="113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</row>
    <row r="38" spans="1:166" s="2" customFormat="1" ht="15.75" customHeight="1" thickBot="1">
      <c r="A38" s="1"/>
      <c r="C38" s="30"/>
      <c r="D38" s="51"/>
      <c r="E38" s="51"/>
      <c r="F38" s="51"/>
      <c r="G38" s="113"/>
      <c r="H38" s="113"/>
      <c r="I38" s="113"/>
      <c r="J38" s="113"/>
      <c r="K38" s="113"/>
    </row>
    <row r="39" spans="1:166">
      <c r="A39" s="5" t="s">
        <v>52</v>
      </c>
      <c r="B39" s="6"/>
      <c r="C39" s="32"/>
      <c r="D39" s="33">
        <v>2024</v>
      </c>
      <c r="E39" s="33">
        <v>2024</v>
      </c>
      <c r="F39" s="33">
        <v>2025</v>
      </c>
      <c r="G39" s="113"/>
      <c r="H39" s="113"/>
      <c r="I39" s="113"/>
      <c r="J39" s="113"/>
      <c r="K39" s="113"/>
    </row>
    <row r="40" spans="1:166" ht="30.75" customHeight="1" thickBot="1">
      <c r="A40" s="7" t="s">
        <v>1</v>
      </c>
      <c r="B40" s="8"/>
      <c r="C40" s="34" t="s">
        <v>2</v>
      </c>
      <c r="D40" s="35" t="s">
        <v>308</v>
      </c>
      <c r="E40" s="35" t="s">
        <v>307</v>
      </c>
      <c r="F40" s="35" t="s">
        <v>321</v>
      </c>
    </row>
    <row r="41" spans="1:166">
      <c r="A41" s="100" t="s">
        <v>53</v>
      </c>
      <c r="B41" s="101"/>
      <c r="C41" s="102"/>
      <c r="D41" s="103">
        <f>SUM(D42:D52)</f>
        <v>2129500</v>
      </c>
      <c r="E41" s="103">
        <f>SUM(E42:E53)</f>
        <v>1371848.5499999998</v>
      </c>
      <c r="F41" s="103">
        <f>SUM(F42:F53)</f>
        <v>2010000</v>
      </c>
    </row>
    <row r="42" spans="1:166">
      <c r="A42" s="18"/>
      <c r="B42" s="12" t="s">
        <v>54</v>
      </c>
      <c r="C42" s="52" t="s">
        <v>314</v>
      </c>
      <c r="D42" s="53">
        <v>832000</v>
      </c>
      <c r="E42" s="53">
        <v>571145.17000000004</v>
      </c>
      <c r="F42" s="53">
        <v>700000</v>
      </c>
    </row>
    <row r="43" spans="1:166">
      <c r="A43" s="18"/>
      <c r="B43" s="12" t="s">
        <v>55</v>
      </c>
      <c r="C43" s="52" t="s">
        <v>315</v>
      </c>
      <c r="D43" s="53">
        <v>526500</v>
      </c>
      <c r="E43" s="53">
        <v>303163.31</v>
      </c>
      <c r="F43" s="53">
        <v>550000</v>
      </c>
    </row>
    <row r="44" spans="1:166">
      <c r="A44" s="18"/>
      <c r="B44" s="12" t="s">
        <v>56</v>
      </c>
      <c r="C44" s="54" t="s">
        <v>309</v>
      </c>
      <c r="D44" s="53">
        <v>146000</v>
      </c>
      <c r="E44" s="128">
        <v>0</v>
      </c>
      <c r="F44" s="53">
        <v>100000</v>
      </c>
    </row>
    <row r="45" spans="1:166">
      <c r="A45" s="18"/>
      <c r="B45" s="12" t="s">
        <v>57</v>
      </c>
      <c r="C45" s="54" t="s">
        <v>310</v>
      </c>
      <c r="D45" s="53">
        <v>45000</v>
      </c>
      <c r="E45" s="53">
        <v>41465.760000000002</v>
      </c>
      <c r="F45" s="53">
        <v>0</v>
      </c>
    </row>
    <row r="46" spans="1:166">
      <c r="A46" s="18"/>
      <c r="B46" s="12" t="s">
        <v>58</v>
      </c>
      <c r="C46" s="55" t="s">
        <v>311</v>
      </c>
      <c r="D46" s="53">
        <v>95000</v>
      </c>
      <c r="E46" s="53">
        <v>85795.199999999997</v>
      </c>
      <c r="F46" s="53">
        <v>95000</v>
      </c>
    </row>
    <row r="47" spans="1:166">
      <c r="A47" s="18"/>
      <c r="B47" s="12" t="s">
        <v>59</v>
      </c>
      <c r="C47" s="55" t="s">
        <v>312</v>
      </c>
      <c r="D47" s="53">
        <v>85000</v>
      </c>
      <c r="E47" s="53">
        <v>74652.7</v>
      </c>
      <c r="F47" s="53">
        <v>85000</v>
      </c>
    </row>
    <row r="48" spans="1:166">
      <c r="A48" s="18"/>
      <c r="B48" s="19" t="s">
        <v>60</v>
      </c>
      <c r="C48" s="54" t="s">
        <v>313</v>
      </c>
      <c r="D48" s="53">
        <v>30000</v>
      </c>
      <c r="E48" s="53">
        <v>30000</v>
      </c>
      <c r="F48" s="53">
        <v>30000</v>
      </c>
    </row>
    <row r="49" spans="1:7">
      <c r="A49" s="18"/>
      <c r="B49" s="19" t="s">
        <v>61</v>
      </c>
      <c r="C49" s="55" t="s">
        <v>62</v>
      </c>
      <c r="D49" s="53">
        <v>45000</v>
      </c>
      <c r="E49" s="53">
        <v>0</v>
      </c>
      <c r="F49" s="53">
        <v>100000</v>
      </c>
    </row>
    <row r="50" spans="1:7">
      <c r="A50" s="18"/>
      <c r="B50" s="12" t="s">
        <v>63</v>
      </c>
      <c r="C50" s="55" t="s">
        <v>64</v>
      </c>
      <c r="D50" s="53">
        <v>75000</v>
      </c>
      <c r="E50" s="53">
        <v>0</v>
      </c>
      <c r="F50" s="53">
        <v>0</v>
      </c>
    </row>
    <row r="51" spans="1:7">
      <c r="A51" s="18"/>
      <c r="B51" s="12" t="s">
        <v>65</v>
      </c>
      <c r="C51" s="54" t="s">
        <v>66</v>
      </c>
      <c r="D51" s="53">
        <v>0</v>
      </c>
      <c r="E51" s="128">
        <v>0</v>
      </c>
      <c r="F51" s="53">
        <v>100000</v>
      </c>
    </row>
    <row r="52" spans="1:7">
      <c r="A52" s="18"/>
      <c r="B52" s="12" t="s">
        <v>67</v>
      </c>
      <c r="C52" s="55" t="s">
        <v>68</v>
      </c>
      <c r="D52" s="53">
        <v>250000</v>
      </c>
      <c r="E52" s="53">
        <v>250000</v>
      </c>
      <c r="F52" s="53">
        <v>250000</v>
      </c>
    </row>
    <row r="53" spans="1:7">
      <c r="A53" s="18"/>
      <c r="B53" s="12" t="s">
        <v>69</v>
      </c>
      <c r="C53" s="52" t="s">
        <v>70</v>
      </c>
      <c r="D53" s="53">
        <v>24000</v>
      </c>
      <c r="E53" s="53">
        <v>15626.41</v>
      </c>
      <c r="F53" s="53">
        <v>0</v>
      </c>
    </row>
    <row r="54" spans="1:7">
      <c r="A54" s="97" t="s">
        <v>71</v>
      </c>
      <c r="B54" s="98"/>
      <c r="C54" s="99"/>
      <c r="D54" s="75">
        <f>SUM(D55:D68)</f>
        <v>1953500</v>
      </c>
      <c r="E54" s="75">
        <f>SUM(E55:E68)</f>
        <v>1881935.28</v>
      </c>
      <c r="F54" s="143">
        <f>SUM(F55:F68)</f>
        <v>1798500</v>
      </c>
    </row>
    <row r="55" spans="1:7">
      <c r="A55" s="18"/>
      <c r="B55" s="12" t="s">
        <v>72</v>
      </c>
      <c r="C55" s="36" t="s">
        <v>73</v>
      </c>
      <c r="D55" s="57">
        <v>680000</v>
      </c>
      <c r="E55" s="129">
        <v>578460</v>
      </c>
      <c r="F55" s="144">
        <v>650000</v>
      </c>
    </row>
    <row r="56" spans="1:7">
      <c r="A56" s="18"/>
      <c r="B56" s="12" t="s">
        <v>74</v>
      </c>
      <c r="C56" s="36" t="s">
        <v>75</v>
      </c>
      <c r="D56" s="57">
        <v>360000</v>
      </c>
      <c r="E56" s="129">
        <v>311540</v>
      </c>
      <c r="F56" s="144">
        <v>320000</v>
      </c>
    </row>
    <row r="57" spans="1:7">
      <c r="A57" s="18"/>
      <c r="B57" s="12" t="s">
        <v>76</v>
      </c>
      <c r="C57" s="36" t="s">
        <v>77</v>
      </c>
      <c r="D57" s="57">
        <v>210000</v>
      </c>
      <c r="E57" s="129">
        <v>210000</v>
      </c>
      <c r="F57" s="144">
        <v>210000</v>
      </c>
    </row>
    <row r="58" spans="1:7">
      <c r="A58" s="18"/>
      <c r="B58" s="12" t="s">
        <v>78</v>
      </c>
      <c r="C58" s="36" t="s">
        <v>79</v>
      </c>
      <c r="D58" s="57">
        <v>28000</v>
      </c>
      <c r="E58" s="129">
        <v>28000</v>
      </c>
      <c r="F58" s="144">
        <v>28000</v>
      </c>
    </row>
    <row r="59" spans="1:7">
      <c r="A59" s="18"/>
      <c r="B59" s="12" t="s">
        <v>80</v>
      </c>
      <c r="C59" s="36" t="s">
        <v>81</v>
      </c>
      <c r="D59" s="57">
        <v>30000</v>
      </c>
      <c r="E59" s="129">
        <v>30000</v>
      </c>
      <c r="F59" s="144">
        <v>35000</v>
      </c>
    </row>
    <row r="60" spans="1:7">
      <c r="A60" s="18"/>
      <c r="B60" s="12" t="s">
        <v>82</v>
      </c>
      <c r="C60" s="36" t="s">
        <v>83</v>
      </c>
      <c r="D60" s="57">
        <v>30000</v>
      </c>
      <c r="E60" s="129">
        <v>30000</v>
      </c>
      <c r="F60" s="144">
        <v>35000</v>
      </c>
    </row>
    <row r="61" spans="1:7">
      <c r="A61" s="18"/>
      <c r="B61" s="12" t="s">
        <v>84</v>
      </c>
      <c r="C61" s="36" t="s">
        <v>85</v>
      </c>
      <c r="D61" s="57">
        <v>320000</v>
      </c>
      <c r="E61" s="129">
        <v>403685.28</v>
      </c>
      <c r="F61" s="144">
        <v>250000</v>
      </c>
      <c r="G61" s="116"/>
    </row>
    <row r="62" spans="1:7">
      <c r="A62" s="18"/>
      <c r="B62" s="12" t="s">
        <v>86</v>
      </c>
      <c r="C62" s="36" t="s">
        <v>87</v>
      </c>
      <c r="D62" s="57">
        <v>35000</v>
      </c>
      <c r="E62" s="129">
        <v>35000</v>
      </c>
      <c r="F62" s="144">
        <v>40000</v>
      </c>
    </row>
    <row r="63" spans="1:7">
      <c r="A63" s="18"/>
      <c r="B63" s="12" t="s">
        <v>88</v>
      </c>
      <c r="C63" s="36" t="s">
        <v>89</v>
      </c>
      <c r="D63" s="57">
        <v>27500</v>
      </c>
      <c r="E63" s="129">
        <v>27500</v>
      </c>
      <c r="F63" s="144">
        <v>27500</v>
      </c>
    </row>
    <row r="64" spans="1:7">
      <c r="A64" s="18"/>
      <c r="B64" s="12" t="s">
        <v>90</v>
      </c>
      <c r="C64" s="36" t="s">
        <v>91</v>
      </c>
      <c r="D64" s="57">
        <v>35000</v>
      </c>
      <c r="E64" s="129">
        <v>35000</v>
      </c>
      <c r="F64" s="144">
        <v>40000</v>
      </c>
    </row>
    <row r="65" spans="1:6">
      <c r="A65" s="18"/>
      <c r="B65" s="12" t="s">
        <v>92</v>
      </c>
      <c r="C65" s="36" t="s">
        <v>93</v>
      </c>
      <c r="D65" s="57">
        <v>23000</v>
      </c>
      <c r="E65" s="129">
        <v>20000</v>
      </c>
      <c r="F65" s="144">
        <v>23000</v>
      </c>
    </row>
    <row r="66" spans="1:6">
      <c r="A66" s="18"/>
      <c r="B66" s="12" t="s">
        <v>94</v>
      </c>
      <c r="C66" s="36" t="s">
        <v>95</v>
      </c>
      <c r="D66" s="57">
        <v>130000</v>
      </c>
      <c r="E66" s="129">
        <v>127750</v>
      </c>
      <c r="F66" s="144">
        <v>90000</v>
      </c>
    </row>
    <row r="67" spans="1:6">
      <c r="A67" s="18"/>
      <c r="B67" s="12" t="s">
        <v>96</v>
      </c>
      <c r="C67" s="36" t="s">
        <v>97</v>
      </c>
      <c r="D67" s="58">
        <v>10000</v>
      </c>
      <c r="E67" s="130">
        <v>10000</v>
      </c>
      <c r="F67" s="145">
        <v>10000</v>
      </c>
    </row>
    <row r="68" spans="1:6">
      <c r="A68" s="18"/>
      <c r="B68" s="12" t="s">
        <v>98</v>
      </c>
      <c r="C68" s="36" t="s">
        <v>99</v>
      </c>
      <c r="D68" s="57">
        <v>35000</v>
      </c>
      <c r="E68" s="129">
        <v>35000</v>
      </c>
      <c r="F68" s="144">
        <v>40000</v>
      </c>
    </row>
    <row r="69" spans="1:6">
      <c r="A69" s="97" t="s">
        <v>100</v>
      </c>
      <c r="B69" s="98"/>
      <c r="C69" s="99"/>
      <c r="D69" s="75">
        <f>SUM(D70:D75)</f>
        <v>1150000</v>
      </c>
      <c r="E69" s="75">
        <f>SUM(E70:E75)</f>
        <v>1048038.06</v>
      </c>
      <c r="F69" s="143">
        <f>SUM(F70:F75)</f>
        <v>1080000</v>
      </c>
    </row>
    <row r="70" spans="1:6">
      <c r="A70" s="18"/>
      <c r="B70" s="12" t="s">
        <v>101</v>
      </c>
      <c r="C70" s="36" t="s">
        <v>102</v>
      </c>
      <c r="D70" s="59">
        <v>0</v>
      </c>
      <c r="E70" s="131">
        <v>0</v>
      </c>
      <c r="F70" s="146">
        <v>150000</v>
      </c>
    </row>
    <row r="71" spans="1:6">
      <c r="A71" s="18"/>
      <c r="B71" s="12" t="s">
        <v>103</v>
      </c>
      <c r="C71" s="36" t="s">
        <v>104</v>
      </c>
      <c r="D71" s="59">
        <v>0</v>
      </c>
      <c r="E71" s="131">
        <v>0</v>
      </c>
      <c r="F71" s="146">
        <v>150000</v>
      </c>
    </row>
    <row r="72" spans="1:6">
      <c r="A72" s="18"/>
      <c r="B72" s="12" t="s">
        <v>105</v>
      </c>
      <c r="C72" s="55" t="s">
        <v>316</v>
      </c>
      <c r="D72" s="59">
        <v>715000</v>
      </c>
      <c r="E72" s="131">
        <v>612342.02</v>
      </c>
      <c r="F72" s="146">
        <v>390000</v>
      </c>
    </row>
    <row r="73" spans="1:6">
      <c r="A73" s="18"/>
      <c r="B73" s="12" t="s">
        <v>106</v>
      </c>
      <c r="C73" s="55" t="s">
        <v>107</v>
      </c>
      <c r="D73" s="59">
        <v>10000</v>
      </c>
      <c r="E73" s="131">
        <v>12924.8</v>
      </c>
      <c r="F73" s="146">
        <v>10000</v>
      </c>
    </row>
    <row r="74" spans="1:6">
      <c r="A74" s="18"/>
      <c r="B74" s="12" t="s">
        <v>108</v>
      </c>
      <c r="C74" s="50" t="s">
        <v>109</v>
      </c>
      <c r="D74" s="59">
        <v>130000</v>
      </c>
      <c r="E74" s="131">
        <v>129990</v>
      </c>
      <c r="F74" s="146">
        <v>85000</v>
      </c>
    </row>
    <row r="75" spans="1:6">
      <c r="A75" s="18"/>
      <c r="B75" s="12" t="s">
        <v>110</v>
      </c>
      <c r="C75" s="50" t="s">
        <v>111</v>
      </c>
      <c r="D75" s="59">
        <v>295000</v>
      </c>
      <c r="E75" s="131">
        <v>292781.24</v>
      </c>
      <c r="F75" s="146">
        <v>295000</v>
      </c>
    </row>
    <row r="76" spans="1:6">
      <c r="A76" s="97" t="s">
        <v>112</v>
      </c>
      <c r="B76" s="98"/>
      <c r="C76" s="99"/>
      <c r="D76" s="75">
        <f>SUM(D77:D87)</f>
        <v>506500</v>
      </c>
      <c r="E76" s="75">
        <f>SUM(E77:E87)</f>
        <v>509889.6</v>
      </c>
      <c r="F76" s="143">
        <f>SUM(F77:F87)</f>
        <v>516500</v>
      </c>
    </row>
    <row r="77" spans="1:6">
      <c r="A77" s="18"/>
      <c r="B77" s="12" t="s">
        <v>113</v>
      </c>
      <c r="C77" s="36" t="s">
        <v>114</v>
      </c>
      <c r="D77" s="60">
        <v>75000</v>
      </c>
      <c r="E77" s="132">
        <v>75000</v>
      </c>
      <c r="F77" s="147">
        <v>85000</v>
      </c>
    </row>
    <row r="78" spans="1:6">
      <c r="A78" s="18"/>
      <c r="B78" s="12" t="s">
        <v>115</v>
      </c>
      <c r="C78" s="36" t="s">
        <v>116</v>
      </c>
      <c r="D78" s="60">
        <v>25000</v>
      </c>
      <c r="E78" s="132">
        <v>25000</v>
      </c>
      <c r="F78" s="147">
        <v>25000</v>
      </c>
    </row>
    <row r="79" spans="1:6">
      <c r="A79" s="18"/>
      <c r="B79" s="12" t="s">
        <v>117</v>
      </c>
      <c r="C79" s="36" t="s">
        <v>118</v>
      </c>
      <c r="D79" s="60">
        <v>80000</v>
      </c>
      <c r="E79" s="132">
        <v>80000</v>
      </c>
      <c r="F79" s="147">
        <v>80000</v>
      </c>
    </row>
    <row r="80" spans="1:6">
      <c r="A80" s="18"/>
      <c r="B80" s="12" t="s">
        <v>119</v>
      </c>
      <c r="C80" s="36" t="s">
        <v>120</v>
      </c>
      <c r="D80" s="60">
        <v>34000</v>
      </c>
      <c r="E80" s="132">
        <v>34000</v>
      </c>
      <c r="F80" s="147">
        <v>34000</v>
      </c>
    </row>
    <row r="81" spans="1:6">
      <c r="A81" s="18"/>
      <c r="B81" s="12" t="s">
        <v>121</v>
      </c>
      <c r="C81" s="36" t="s">
        <v>122</v>
      </c>
      <c r="D81" s="60">
        <v>80000</v>
      </c>
      <c r="E81" s="132">
        <v>80000</v>
      </c>
      <c r="F81" s="147">
        <v>80000</v>
      </c>
    </row>
    <row r="82" spans="1:6">
      <c r="A82" s="18"/>
      <c r="B82" s="12" t="s">
        <v>123</v>
      </c>
      <c r="C82" s="36" t="s">
        <v>124</v>
      </c>
      <c r="D82" s="60">
        <v>25000</v>
      </c>
      <c r="E82" s="132">
        <v>25000</v>
      </c>
      <c r="F82" s="147">
        <v>25000</v>
      </c>
    </row>
    <row r="83" spans="1:6">
      <c r="A83" s="18"/>
      <c r="B83" s="12" t="s">
        <v>125</v>
      </c>
      <c r="C83" s="36" t="s">
        <v>126</v>
      </c>
      <c r="D83" s="60">
        <v>25000</v>
      </c>
      <c r="E83" s="132">
        <v>25000</v>
      </c>
      <c r="F83" s="147">
        <v>25000</v>
      </c>
    </row>
    <row r="84" spans="1:6">
      <c r="A84" s="18"/>
      <c r="B84" s="12" t="s">
        <v>127</v>
      </c>
      <c r="C84" s="36" t="s">
        <v>128</v>
      </c>
      <c r="D84" s="60">
        <v>28000</v>
      </c>
      <c r="E84" s="132">
        <v>25000</v>
      </c>
      <c r="F84" s="147">
        <v>28000</v>
      </c>
    </row>
    <row r="85" spans="1:6">
      <c r="A85" s="18"/>
      <c r="B85" s="12" t="s">
        <v>129</v>
      </c>
      <c r="C85" s="36" t="s">
        <v>130</v>
      </c>
      <c r="D85" s="60">
        <v>90000</v>
      </c>
      <c r="E85" s="132">
        <v>104845.6</v>
      </c>
      <c r="F85" s="147">
        <v>90000</v>
      </c>
    </row>
    <row r="86" spans="1:6">
      <c r="A86" s="18"/>
      <c r="B86" s="12" t="s">
        <v>131</v>
      </c>
      <c r="C86" s="36" t="s">
        <v>132</v>
      </c>
      <c r="D86" s="41">
        <v>11500</v>
      </c>
      <c r="E86" s="133">
        <v>9044</v>
      </c>
      <c r="F86" s="147">
        <v>11500</v>
      </c>
    </row>
    <row r="87" spans="1:6">
      <c r="A87" s="18"/>
      <c r="B87" s="12" t="s">
        <v>133</v>
      </c>
      <c r="C87" s="36" t="s">
        <v>134</v>
      </c>
      <c r="D87" s="41">
        <v>33000</v>
      </c>
      <c r="E87" s="133">
        <v>27000</v>
      </c>
      <c r="F87" s="147">
        <v>33000</v>
      </c>
    </row>
    <row r="88" spans="1:6">
      <c r="A88" s="92" t="s">
        <v>135</v>
      </c>
      <c r="B88" s="93"/>
      <c r="C88" s="95"/>
      <c r="D88" s="96">
        <f>SUM(D89:D92)</f>
        <v>705000</v>
      </c>
      <c r="E88" s="96">
        <f>SUM(E89:E92)</f>
        <v>682277.62</v>
      </c>
      <c r="F88" s="148">
        <f>SUM(F89:F92)</f>
        <v>725000</v>
      </c>
    </row>
    <row r="89" spans="1:6">
      <c r="A89" s="11"/>
      <c r="B89" s="12" t="s">
        <v>136</v>
      </c>
      <c r="C89" s="36" t="s">
        <v>137</v>
      </c>
      <c r="D89" s="53">
        <v>90000</v>
      </c>
      <c r="E89" s="53">
        <v>112851</v>
      </c>
      <c r="F89" s="53">
        <v>100000</v>
      </c>
    </row>
    <row r="90" spans="1:6">
      <c r="A90" s="11"/>
      <c r="B90" s="12" t="s">
        <v>138</v>
      </c>
      <c r="C90" s="36" t="s">
        <v>139</v>
      </c>
      <c r="D90" s="53">
        <v>90000</v>
      </c>
      <c r="E90" s="53">
        <v>86352.39</v>
      </c>
      <c r="F90" s="53">
        <v>100000</v>
      </c>
    </row>
    <row r="91" spans="1:6">
      <c r="A91" s="11"/>
      <c r="B91" s="12" t="s">
        <v>140</v>
      </c>
      <c r="C91" s="61" t="s">
        <v>141</v>
      </c>
      <c r="D91" s="62">
        <v>225000</v>
      </c>
      <c r="E91" s="62">
        <v>221389</v>
      </c>
      <c r="F91" s="149">
        <v>225000</v>
      </c>
    </row>
    <row r="92" spans="1:6">
      <c r="A92" s="11"/>
      <c r="B92" s="12" t="s">
        <v>142</v>
      </c>
      <c r="C92" s="61" t="s">
        <v>143</v>
      </c>
      <c r="D92" s="62">
        <v>300000</v>
      </c>
      <c r="E92" s="62">
        <v>261685.23</v>
      </c>
      <c r="F92" s="149">
        <v>300000</v>
      </c>
    </row>
    <row r="93" spans="1:6">
      <c r="A93" s="92" t="s">
        <v>144</v>
      </c>
      <c r="B93" s="93"/>
      <c r="C93" s="94"/>
      <c r="D93" s="75">
        <f>SUM(D94:D95)</f>
        <v>450000</v>
      </c>
      <c r="E93" s="75">
        <f>SUM(E94:E95)</f>
        <v>297939.91000000003</v>
      </c>
      <c r="F93" s="143">
        <f>SUM(F94:F95)</f>
        <v>200000</v>
      </c>
    </row>
    <row r="94" spans="1:6">
      <c r="A94" s="11"/>
      <c r="B94" s="12" t="s">
        <v>145</v>
      </c>
      <c r="C94" s="36" t="s">
        <v>146</v>
      </c>
      <c r="D94" s="41">
        <v>250000</v>
      </c>
      <c r="E94" s="133">
        <v>136914.91</v>
      </c>
      <c r="F94" s="150">
        <v>100000</v>
      </c>
    </row>
    <row r="95" spans="1:6">
      <c r="A95" s="11"/>
      <c r="B95" s="12" t="s">
        <v>147</v>
      </c>
      <c r="C95" s="36" t="s">
        <v>148</v>
      </c>
      <c r="D95" s="41">
        <v>200000</v>
      </c>
      <c r="E95" s="133">
        <v>161025</v>
      </c>
      <c r="F95" s="150">
        <v>100000</v>
      </c>
    </row>
    <row r="96" spans="1:6">
      <c r="A96" s="85" t="s">
        <v>149</v>
      </c>
      <c r="B96" s="86"/>
      <c r="C96" s="87"/>
      <c r="D96" s="75">
        <f>SUM(D97:D100)</f>
        <v>215000</v>
      </c>
      <c r="E96" s="75">
        <f>SUM(E97:E100)</f>
        <v>127271.6</v>
      </c>
      <c r="F96" s="143">
        <f>SUM(F97:F100)</f>
        <v>233000</v>
      </c>
    </row>
    <row r="97" spans="1:6">
      <c r="A97" s="11"/>
      <c r="B97" s="12" t="s">
        <v>150</v>
      </c>
      <c r="C97" s="36" t="s">
        <v>151</v>
      </c>
      <c r="D97" s="42">
        <v>18000</v>
      </c>
      <c r="E97" s="127">
        <v>2000</v>
      </c>
      <c r="F97" s="151">
        <v>18000</v>
      </c>
    </row>
    <row r="98" spans="1:6">
      <c r="A98" s="18"/>
      <c r="B98" s="12" t="s">
        <v>152</v>
      </c>
      <c r="C98" s="36" t="s">
        <v>153</v>
      </c>
      <c r="D98" s="42">
        <v>132000</v>
      </c>
      <c r="E98" s="127">
        <v>90441.56</v>
      </c>
      <c r="F98" s="151">
        <v>150000</v>
      </c>
    </row>
    <row r="99" spans="1:6">
      <c r="A99" s="18"/>
      <c r="B99" s="12" t="s">
        <v>154</v>
      </c>
      <c r="C99" s="36" t="s">
        <v>155</v>
      </c>
      <c r="D99" s="42">
        <v>15000</v>
      </c>
      <c r="E99" s="127">
        <v>12461</v>
      </c>
      <c r="F99" s="151">
        <v>15000</v>
      </c>
    </row>
    <row r="100" spans="1:6">
      <c r="A100" s="18"/>
      <c r="B100" s="12" t="s">
        <v>156</v>
      </c>
      <c r="C100" s="36" t="s">
        <v>157</v>
      </c>
      <c r="D100" s="62">
        <v>50000</v>
      </c>
      <c r="E100" s="134">
        <v>22369.040000000001</v>
      </c>
      <c r="F100" s="149">
        <v>50000</v>
      </c>
    </row>
    <row r="101" spans="1:6">
      <c r="A101" s="85" t="s">
        <v>158</v>
      </c>
      <c r="B101" s="86"/>
      <c r="C101" s="87"/>
      <c r="D101" s="75">
        <f>SUM(D102:D104)</f>
        <v>610000</v>
      </c>
      <c r="E101" s="75">
        <f>SUM(E102:E104)</f>
        <v>483192.01</v>
      </c>
      <c r="F101" s="143">
        <f>SUM(F102:F104)</f>
        <v>520000</v>
      </c>
    </row>
    <row r="102" spans="1:6">
      <c r="A102" s="11"/>
      <c r="B102" s="12" t="s">
        <v>159</v>
      </c>
      <c r="C102" s="36" t="s">
        <v>160</v>
      </c>
      <c r="D102" s="42">
        <v>50000</v>
      </c>
      <c r="E102" s="127">
        <f>49110.75</f>
        <v>49110.75</v>
      </c>
      <c r="F102" s="151">
        <v>50000</v>
      </c>
    </row>
    <row r="103" spans="1:6">
      <c r="A103" s="11"/>
      <c r="B103" s="12" t="s">
        <v>161</v>
      </c>
      <c r="C103" s="36" t="s">
        <v>162</v>
      </c>
      <c r="D103" s="42">
        <v>500000</v>
      </c>
      <c r="E103" s="127">
        <v>344819.03</v>
      </c>
      <c r="F103" s="151">
        <v>400000</v>
      </c>
    </row>
    <row r="104" spans="1:6">
      <c r="A104" s="11"/>
      <c r="B104" s="12" t="s">
        <v>163</v>
      </c>
      <c r="C104" s="36" t="s">
        <v>164</v>
      </c>
      <c r="D104" s="42">
        <v>60000</v>
      </c>
      <c r="E104" s="127">
        <v>89262.23</v>
      </c>
      <c r="F104" s="151">
        <v>70000</v>
      </c>
    </row>
    <row r="105" spans="1:6">
      <c r="A105" s="85" t="s">
        <v>165</v>
      </c>
      <c r="B105" s="86"/>
      <c r="C105" s="87"/>
      <c r="D105" s="75">
        <f>SUM(D106:D108)</f>
        <v>134000</v>
      </c>
      <c r="E105" s="75">
        <f>SUM(E106:E108)</f>
        <v>134088</v>
      </c>
      <c r="F105" s="143">
        <f>SUM(F106:F108)</f>
        <v>134000</v>
      </c>
    </row>
    <row r="106" spans="1:6">
      <c r="A106" s="11"/>
      <c r="B106" s="12" t="s">
        <v>166</v>
      </c>
      <c r="C106" s="36" t="s">
        <v>167</v>
      </c>
      <c r="D106" s="42">
        <v>120000</v>
      </c>
      <c r="E106" s="42">
        <v>120000</v>
      </c>
      <c r="F106" s="151">
        <v>120000</v>
      </c>
    </row>
    <row r="107" spans="1:6">
      <c r="A107" s="11"/>
      <c r="B107" s="12" t="s">
        <v>168</v>
      </c>
      <c r="C107" s="36" t="s">
        <v>169</v>
      </c>
      <c r="D107" s="42">
        <v>8000</v>
      </c>
      <c r="E107" s="42">
        <v>8088</v>
      </c>
      <c r="F107" s="151">
        <v>8000</v>
      </c>
    </row>
    <row r="108" spans="1:6">
      <c r="A108" s="11"/>
      <c r="B108" s="12" t="s">
        <v>170</v>
      </c>
      <c r="C108" s="36" t="s">
        <v>171</v>
      </c>
      <c r="D108" s="42">
        <v>6000</v>
      </c>
      <c r="E108" s="42">
        <v>6000</v>
      </c>
      <c r="F108" s="151">
        <v>6000</v>
      </c>
    </row>
    <row r="109" spans="1:6">
      <c r="A109" s="89" t="s">
        <v>172</v>
      </c>
      <c r="B109" s="90"/>
      <c r="C109" s="91"/>
      <c r="D109" s="75">
        <f>SUM(D110:D118)</f>
        <v>6305000</v>
      </c>
      <c r="E109" s="40">
        <f>SUM(E110:E118)</f>
        <v>6252403.04</v>
      </c>
      <c r="F109" s="152">
        <f>SUM(F110:F118)</f>
        <v>5290000</v>
      </c>
    </row>
    <row r="110" spans="1:6">
      <c r="A110" s="11"/>
      <c r="B110" s="12" t="s">
        <v>173</v>
      </c>
      <c r="C110" s="36" t="s">
        <v>174</v>
      </c>
      <c r="D110" s="42">
        <v>850000</v>
      </c>
      <c r="E110" s="42">
        <v>851729.2</v>
      </c>
      <c r="F110" s="151">
        <v>850000</v>
      </c>
    </row>
    <row r="111" spans="1:6">
      <c r="A111" s="11"/>
      <c r="B111" s="12" t="s">
        <v>175</v>
      </c>
      <c r="C111" s="36" t="s">
        <v>176</v>
      </c>
      <c r="D111" s="42">
        <v>100000</v>
      </c>
      <c r="E111" s="42">
        <v>100000</v>
      </c>
      <c r="F111" s="151">
        <v>100000</v>
      </c>
    </row>
    <row r="112" spans="1:6">
      <c r="A112" s="11"/>
      <c r="B112" s="12" t="s">
        <v>177</v>
      </c>
      <c r="C112" s="36" t="s">
        <v>178</v>
      </c>
      <c r="D112" s="42">
        <v>70000</v>
      </c>
      <c r="E112" s="42">
        <v>70000</v>
      </c>
      <c r="F112" s="151">
        <v>70000</v>
      </c>
    </row>
    <row r="113" spans="1:6">
      <c r="A113" s="11"/>
      <c r="B113" s="12" t="s">
        <v>179</v>
      </c>
      <c r="C113" s="36" t="s">
        <v>180</v>
      </c>
      <c r="D113" s="37">
        <v>1420000</v>
      </c>
      <c r="E113" s="37">
        <v>1465575</v>
      </c>
      <c r="F113" s="153">
        <v>1450000</v>
      </c>
    </row>
    <row r="114" spans="1:6">
      <c r="A114" s="11"/>
      <c r="B114" s="71" t="s">
        <v>181</v>
      </c>
      <c r="C114" s="38" t="s">
        <v>182</v>
      </c>
      <c r="D114" s="39">
        <v>500000</v>
      </c>
      <c r="E114" s="39">
        <v>500001</v>
      </c>
      <c r="F114" s="154">
        <v>0</v>
      </c>
    </row>
    <row r="115" spans="1:6">
      <c r="A115" s="11"/>
      <c r="B115" s="12" t="s">
        <v>183</v>
      </c>
      <c r="C115" s="36" t="s">
        <v>184</v>
      </c>
      <c r="D115" s="48">
        <v>1800000</v>
      </c>
      <c r="E115" s="48">
        <v>1800032</v>
      </c>
      <c r="F115" s="155">
        <v>1300000</v>
      </c>
    </row>
    <row r="116" spans="1:6">
      <c r="A116" s="11"/>
      <c r="B116" s="12" t="s">
        <v>185</v>
      </c>
      <c r="C116" s="36" t="s">
        <v>186</v>
      </c>
      <c r="D116" s="62">
        <v>800000</v>
      </c>
      <c r="E116" s="62">
        <v>794800</v>
      </c>
      <c r="F116" s="149">
        <v>800000</v>
      </c>
    </row>
    <row r="117" spans="1:6">
      <c r="A117" s="11"/>
      <c r="B117" s="12" t="s">
        <v>187</v>
      </c>
      <c r="C117" s="36" t="s">
        <v>188</v>
      </c>
      <c r="D117" s="42">
        <v>270000</v>
      </c>
      <c r="E117" s="42">
        <v>220266.5</v>
      </c>
      <c r="F117" s="151">
        <v>270000</v>
      </c>
    </row>
    <row r="118" spans="1:6">
      <c r="A118" s="11"/>
      <c r="B118" s="12" t="s">
        <v>189</v>
      </c>
      <c r="C118" s="36" t="s">
        <v>190</v>
      </c>
      <c r="D118" s="41">
        <v>495000</v>
      </c>
      <c r="E118" s="41">
        <v>449999.34</v>
      </c>
      <c r="F118" s="150">
        <v>450000</v>
      </c>
    </row>
    <row r="119" spans="1:6">
      <c r="A119" s="85" t="s">
        <v>191</v>
      </c>
      <c r="B119" s="86"/>
      <c r="C119" s="87"/>
      <c r="D119" s="75">
        <f>SUM(D120:D121)</f>
        <v>233000</v>
      </c>
      <c r="E119" s="40">
        <f>SUM(E120:E121)</f>
        <v>430704.38</v>
      </c>
      <c r="F119" s="152">
        <f>SUM(F120:F121)</f>
        <v>240000</v>
      </c>
    </row>
    <row r="120" spans="1:6">
      <c r="A120" s="11"/>
      <c r="B120" s="12" t="s">
        <v>192</v>
      </c>
      <c r="C120" s="36" t="s">
        <v>193</v>
      </c>
      <c r="D120" s="42">
        <v>133000</v>
      </c>
      <c r="E120" s="127">
        <v>313417</v>
      </c>
      <c r="F120" s="151">
        <f>13000+112000</f>
        <v>125000</v>
      </c>
    </row>
    <row r="121" spans="1:6">
      <c r="A121" s="11"/>
      <c r="B121" s="12" t="s">
        <v>194</v>
      </c>
      <c r="C121" s="36" t="s">
        <v>195</v>
      </c>
      <c r="D121" s="62">
        <v>100000</v>
      </c>
      <c r="E121" s="134">
        <v>117287.38</v>
      </c>
      <c r="F121" s="149">
        <v>115000</v>
      </c>
    </row>
    <row r="122" spans="1:6">
      <c r="A122" s="85" t="s">
        <v>196</v>
      </c>
      <c r="B122" s="86"/>
      <c r="C122" s="87"/>
      <c r="D122" s="75">
        <f>SUM(D123:D131)</f>
        <v>1200000</v>
      </c>
      <c r="E122" s="75">
        <f>SUM(E123:E131)</f>
        <v>1162268.33</v>
      </c>
      <c r="F122" s="143">
        <f>SUM(F123:F131)</f>
        <v>1167000</v>
      </c>
    </row>
    <row r="123" spans="1:6">
      <c r="A123" s="11"/>
      <c r="B123" s="20" t="s">
        <v>197</v>
      </c>
      <c r="C123" s="63" t="s">
        <v>198</v>
      </c>
      <c r="D123" s="64">
        <v>390000</v>
      </c>
      <c r="E123" s="64">
        <v>432194</v>
      </c>
      <c r="F123" s="156">
        <f>392000+45000</f>
        <v>437000</v>
      </c>
    </row>
    <row r="124" spans="1:6">
      <c r="A124" s="18"/>
      <c r="B124" s="21" t="s">
        <v>199</v>
      </c>
      <c r="C124" s="65" t="s">
        <v>200</v>
      </c>
      <c r="D124" s="41">
        <v>60000</v>
      </c>
      <c r="E124" s="133">
        <v>95315.48</v>
      </c>
      <c r="F124" s="157">
        <v>80000</v>
      </c>
    </row>
    <row r="125" spans="1:6">
      <c r="A125" s="11"/>
      <c r="B125" s="20" t="s">
        <v>201</v>
      </c>
      <c r="C125" s="63" t="s">
        <v>202</v>
      </c>
      <c r="D125" s="41">
        <v>20000</v>
      </c>
      <c r="E125" s="133">
        <v>22000</v>
      </c>
      <c r="F125" s="157">
        <v>20000</v>
      </c>
    </row>
    <row r="126" spans="1:6">
      <c r="A126" s="11"/>
      <c r="B126" s="20" t="s">
        <v>203</v>
      </c>
      <c r="C126" s="63" t="s">
        <v>204</v>
      </c>
      <c r="D126" s="41">
        <v>150000</v>
      </c>
      <c r="E126" s="133">
        <v>150000</v>
      </c>
      <c r="F126" s="157">
        <v>150000</v>
      </c>
    </row>
    <row r="127" spans="1:6">
      <c r="A127" s="11"/>
      <c r="B127" s="20" t="s">
        <v>205</v>
      </c>
      <c r="C127" s="63" t="s">
        <v>206</v>
      </c>
      <c r="D127" s="41">
        <v>50000</v>
      </c>
      <c r="E127" s="123">
        <v>50743</v>
      </c>
      <c r="F127" s="157">
        <v>50000</v>
      </c>
    </row>
    <row r="128" spans="1:6">
      <c r="A128" s="11"/>
      <c r="B128" s="20" t="s">
        <v>207</v>
      </c>
      <c r="C128" s="66" t="s">
        <v>208</v>
      </c>
      <c r="D128" s="41">
        <v>210000</v>
      </c>
      <c r="E128" s="133">
        <v>108900</v>
      </c>
      <c r="F128" s="157">
        <v>110000</v>
      </c>
    </row>
    <row r="129" spans="1:6">
      <c r="A129" s="11"/>
      <c r="B129" s="22" t="s">
        <v>209</v>
      </c>
      <c r="C129" s="66" t="s">
        <v>210</v>
      </c>
      <c r="D129" s="41">
        <v>180000</v>
      </c>
      <c r="E129" s="135">
        <v>169266.35</v>
      </c>
      <c r="F129" s="157">
        <v>180000</v>
      </c>
    </row>
    <row r="130" spans="1:6">
      <c r="A130" s="11"/>
      <c r="B130" s="22" t="s">
        <v>211</v>
      </c>
      <c r="C130" s="63" t="s">
        <v>212</v>
      </c>
      <c r="D130" s="41">
        <v>80000</v>
      </c>
      <c r="E130" s="133">
        <v>79985.5</v>
      </c>
      <c r="F130" s="158">
        <v>80000</v>
      </c>
    </row>
    <row r="131" spans="1:6">
      <c r="A131" s="11"/>
      <c r="B131" s="20" t="s">
        <v>213</v>
      </c>
      <c r="C131" s="67" t="s">
        <v>214</v>
      </c>
      <c r="D131" s="41">
        <v>60000</v>
      </c>
      <c r="E131" s="133">
        <v>53864</v>
      </c>
      <c r="F131" s="159">
        <v>60000</v>
      </c>
    </row>
    <row r="132" spans="1:6">
      <c r="A132" s="85" t="s">
        <v>215</v>
      </c>
      <c r="B132" s="86"/>
      <c r="C132" s="87"/>
      <c r="D132" s="88">
        <v>0</v>
      </c>
      <c r="E132" s="88">
        <v>0</v>
      </c>
      <c r="F132" s="88">
        <v>0</v>
      </c>
    </row>
    <row r="133" spans="1:6">
      <c r="A133" s="82" t="s">
        <v>216</v>
      </c>
      <c r="B133" s="83"/>
      <c r="C133" s="84"/>
      <c r="D133" s="75">
        <f>SUM(D134:D139)</f>
        <v>2823900</v>
      </c>
      <c r="E133" s="75">
        <f>SUM(E134:E139)</f>
        <v>2791832.69</v>
      </c>
      <c r="F133" s="143">
        <f>SUM(F134:F139)</f>
        <v>2925600</v>
      </c>
    </row>
    <row r="134" spans="1:6">
      <c r="A134" s="18"/>
      <c r="B134" s="12" t="s">
        <v>217</v>
      </c>
      <c r="C134" s="36" t="s">
        <v>218</v>
      </c>
      <c r="D134" s="42">
        <v>2040000</v>
      </c>
      <c r="E134" s="42">
        <v>2032823</v>
      </c>
      <c r="F134" s="151">
        <v>2110000</v>
      </c>
    </row>
    <row r="135" spans="1:6">
      <c r="A135" s="18"/>
      <c r="B135" s="12" t="s">
        <v>219</v>
      </c>
      <c r="C135" s="36" t="s">
        <v>220</v>
      </c>
      <c r="D135" s="41">
        <v>435000</v>
      </c>
      <c r="E135" s="41">
        <v>414881.69</v>
      </c>
      <c r="F135" s="150">
        <v>450000</v>
      </c>
    </row>
    <row r="136" spans="1:6">
      <c r="A136" s="11"/>
      <c r="B136" s="12" t="s">
        <v>221</v>
      </c>
      <c r="C136" s="36" t="s">
        <v>222</v>
      </c>
      <c r="D136" s="41">
        <v>156600</v>
      </c>
      <c r="E136" s="41">
        <v>154462</v>
      </c>
      <c r="F136" s="150">
        <v>162000</v>
      </c>
    </row>
    <row r="137" spans="1:6">
      <c r="A137" s="11"/>
      <c r="B137" s="12" t="s">
        <v>223</v>
      </c>
      <c r="C137" s="36" t="s">
        <v>224</v>
      </c>
      <c r="D137" s="41">
        <v>7300</v>
      </c>
      <c r="E137" s="41">
        <v>7210</v>
      </c>
      <c r="F137" s="150">
        <v>7600</v>
      </c>
    </row>
    <row r="138" spans="1:6">
      <c r="A138" s="11"/>
      <c r="B138" s="12" t="s">
        <v>225</v>
      </c>
      <c r="C138" s="36" t="s">
        <v>226</v>
      </c>
      <c r="D138" s="42">
        <v>60000</v>
      </c>
      <c r="E138" s="42">
        <v>65000</v>
      </c>
      <c r="F138" s="151">
        <v>66000</v>
      </c>
    </row>
    <row r="139" spans="1:6">
      <c r="A139" s="11"/>
      <c r="B139" s="12" t="s">
        <v>227</v>
      </c>
      <c r="C139" s="36" t="s">
        <v>228</v>
      </c>
      <c r="D139" s="42">
        <v>125000</v>
      </c>
      <c r="E139" s="42">
        <v>117456</v>
      </c>
      <c r="F139" s="151">
        <v>130000</v>
      </c>
    </row>
    <row r="140" spans="1:6">
      <c r="A140" s="82" t="s">
        <v>229</v>
      </c>
      <c r="B140" s="83"/>
      <c r="C140" s="84"/>
      <c r="D140" s="75">
        <f>SUM(D141:D150)</f>
        <v>2351000</v>
      </c>
      <c r="E140" s="75">
        <f>SUM(E141:E150)</f>
        <v>2315347</v>
      </c>
      <c r="F140" s="143">
        <f>SUM(F141:F150)</f>
        <v>2311000</v>
      </c>
    </row>
    <row r="141" spans="1:6">
      <c r="A141" s="11"/>
      <c r="B141" s="12" t="s">
        <v>230</v>
      </c>
      <c r="C141" s="36" t="s">
        <v>231</v>
      </c>
      <c r="D141" s="69">
        <f>12*(40000+2*7500+3*5000+18000)</f>
        <v>1056000</v>
      </c>
      <c r="E141" s="133">
        <f>981000+60000</f>
        <v>1041000</v>
      </c>
      <c r="F141" s="69">
        <f>12*(40000+2*7500+3*5000+18000)</f>
        <v>1056000</v>
      </c>
    </row>
    <row r="142" spans="1:6">
      <c r="A142" s="18"/>
      <c r="B142" s="12" t="s">
        <v>232</v>
      </c>
      <c r="C142" s="36" t="s">
        <v>233</v>
      </c>
      <c r="D142" s="42">
        <v>103000</v>
      </c>
      <c r="E142" s="127">
        <v>103000</v>
      </c>
      <c r="F142" s="151">
        <v>103000</v>
      </c>
    </row>
    <row r="143" spans="1:6">
      <c r="A143" s="11"/>
      <c r="B143" s="12" t="s">
        <v>234</v>
      </c>
      <c r="C143" s="36" t="s">
        <v>235</v>
      </c>
      <c r="D143" s="42">
        <f>12*(25000+2*3000)</f>
        <v>372000</v>
      </c>
      <c r="E143" s="127">
        <f>12*(25000+2*3000)</f>
        <v>372000</v>
      </c>
      <c r="F143" s="151">
        <f>12*(25000+2*3000)</f>
        <v>372000</v>
      </c>
    </row>
    <row r="144" spans="1:6">
      <c r="A144" s="11"/>
      <c r="B144" s="12" t="s">
        <v>236</v>
      </c>
      <c r="C144" s="36" t="s">
        <v>237</v>
      </c>
      <c r="D144" s="42">
        <v>45000</v>
      </c>
      <c r="E144" s="127">
        <v>41000</v>
      </c>
      <c r="F144" s="151">
        <v>45000</v>
      </c>
    </row>
    <row r="145" spans="1:6">
      <c r="A145" s="11"/>
      <c r="B145" s="12" t="s">
        <v>238</v>
      </c>
      <c r="C145" s="36" t="s">
        <v>239</v>
      </c>
      <c r="D145" s="42">
        <v>200000</v>
      </c>
      <c r="E145" s="127">
        <v>193500</v>
      </c>
      <c r="F145" s="151">
        <v>200000</v>
      </c>
    </row>
    <row r="146" spans="1:6">
      <c r="A146" s="11"/>
      <c r="B146" s="12" t="s">
        <v>240</v>
      </c>
      <c r="C146" s="36" t="s">
        <v>241</v>
      </c>
      <c r="D146" s="42">
        <v>60000</v>
      </c>
      <c r="E146" s="127">
        <v>57627</v>
      </c>
      <c r="F146" s="151">
        <v>20000</v>
      </c>
    </row>
    <row r="147" spans="1:6">
      <c r="A147" s="11"/>
      <c r="B147" s="12" t="s">
        <v>242</v>
      </c>
      <c r="C147" s="36" t="s">
        <v>243</v>
      </c>
      <c r="D147" s="42">
        <v>140000</v>
      </c>
      <c r="E147" s="127">
        <v>131500</v>
      </c>
      <c r="F147" s="151">
        <v>140000</v>
      </c>
    </row>
    <row r="148" spans="1:6">
      <c r="A148" s="11"/>
      <c r="B148" s="12" t="s">
        <v>244</v>
      </c>
      <c r="C148" s="36" t="s">
        <v>245</v>
      </c>
      <c r="D148" s="42">
        <v>30000</v>
      </c>
      <c r="E148" s="127">
        <v>30000</v>
      </c>
      <c r="F148" s="151">
        <v>30000</v>
      </c>
    </row>
    <row r="149" spans="1:6">
      <c r="A149" s="11"/>
      <c r="B149" s="12" t="s">
        <v>246</v>
      </c>
      <c r="C149" s="68" t="s">
        <v>247</v>
      </c>
      <c r="D149" s="42">
        <v>320000</v>
      </c>
      <c r="E149" s="127">
        <f>399720-60000-7000</f>
        <v>332720</v>
      </c>
      <c r="F149" s="151">
        <v>320000</v>
      </c>
    </row>
    <row r="150" spans="1:6">
      <c r="A150" s="11"/>
      <c r="B150" s="12" t="s">
        <v>248</v>
      </c>
      <c r="C150" s="36" t="s">
        <v>249</v>
      </c>
      <c r="D150" s="42">
        <v>25000</v>
      </c>
      <c r="E150" s="127">
        <v>13000</v>
      </c>
      <c r="F150" s="151">
        <v>25000</v>
      </c>
    </row>
    <row r="151" spans="1:6">
      <c r="A151" s="72" t="s">
        <v>250</v>
      </c>
      <c r="B151" s="73"/>
      <c r="C151" s="74"/>
      <c r="D151" s="75">
        <f>SUM(D152:D162)</f>
        <v>508000</v>
      </c>
      <c r="E151" s="75">
        <f>SUM(E152:E162)</f>
        <v>393393.91000000003</v>
      </c>
      <c r="F151" s="143">
        <f>SUM(F152:F162)</f>
        <v>490000</v>
      </c>
    </row>
    <row r="152" spans="1:6">
      <c r="A152" s="11"/>
      <c r="B152" s="12" t="s">
        <v>251</v>
      </c>
      <c r="C152" s="36" t="s">
        <v>252</v>
      </c>
      <c r="D152" s="42">
        <v>120000</v>
      </c>
      <c r="E152" s="42">
        <v>117823.5</v>
      </c>
      <c r="F152" s="151">
        <v>120000</v>
      </c>
    </row>
    <row r="153" spans="1:6">
      <c r="A153" s="18"/>
      <c r="B153" s="12" t="s">
        <v>253</v>
      </c>
      <c r="C153" s="36" t="s">
        <v>254</v>
      </c>
      <c r="D153" s="42">
        <v>130000</v>
      </c>
      <c r="E153" s="42">
        <v>131469.41</v>
      </c>
      <c r="F153" s="151">
        <v>130000</v>
      </c>
    </row>
    <row r="154" spans="1:6">
      <c r="A154" s="11"/>
      <c r="B154" s="12" t="s">
        <v>255</v>
      </c>
      <c r="C154" s="36" t="s">
        <v>256</v>
      </c>
      <c r="D154" s="42">
        <v>90000</v>
      </c>
      <c r="E154" s="42">
        <v>71514</v>
      </c>
      <c r="F154" s="151">
        <v>75000</v>
      </c>
    </row>
    <row r="155" spans="1:6">
      <c r="A155" s="11"/>
      <c r="B155" s="12" t="s">
        <v>257</v>
      </c>
      <c r="C155" s="36" t="s">
        <v>258</v>
      </c>
      <c r="D155" s="42">
        <v>45000</v>
      </c>
      <c r="E155" s="42">
        <v>30314</v>
      </c>
      <c r="F155" s="151">
        <v>45000</v>
      </c>
    </row>
    <row r="156" spans="1:6">
      <c r="A156" s="11"/>
      <c r="B156" s="12" t="s">
        <v>259</v>
      </c>
      <c r="C156" s="36" t="s">
        <v>260</v>
      </c>
      <c r="D156" s="42">
        <v>25000</v>
      </c>
      <c r="E156" s="42">
        <v>4243</v>
      </c>
      <c r="F156" s="151">
        <v>30000</v>
      </c>
    </row>
    <row r="157" spans="1:6">
      <c r="A157" s="11"/>
      <c r="B157" s="12" t="s">
        <v>261</v>
      </c>
      <c r="C157" s="36" t="s">
        <v>262</v>
      </c>
      <c r="D157" s="42">
        <v>40000</v>
      </c>
      <c r="E157" s="42">
        <v>23650</v>
      </c>
      <c r="F157" s="151">
        <v>40000</v>
      </c>
    </row>
    <row r="158" spans="1:6">
      <c r="A158" s="11"/>
      <c r="B158" s="12" t="s">
        <v>263</v>
      </c>
      <c r="C158" s="36" t="s">
        <v>264</v>
      </c>
      <c r="D158" s="42">
        <v>6000</v>
      </c>
      <c r="E158" s="42">
        <v>0</v>
      </c>
      <c r="F158" s="151">
        <v>5000</v>
      </c>
    </row>
    <row r="159" spans="1:6">
      <c r="A159" s="11"/>
      <c r="B159" s="12" t="s">
        <v>265</v>
      </c>
      <c r="C159" s="36" t="s">
        <v>266</v>
      </c>
      <c r="D159" s="42">
        <v>20000</v>
      </c>
      <c r="E159" s="42">
        <v>0</v>
      </c>
      <c r="F159" s="151">
        <v>10000</v>
      </c>
    </row>
    <row r="160" spans="1:6">
      <c r="A160" s="11"/>
      <c r="B160" s="12" t="s">
        <v>267</v>
      </c>
      <c r="C160" s="36" t="s">
        <v>268</v>
      </c>
      <c r="D160" s="62">
        <v>10000</v>
      </c>
      <c r="E160" s="62">
        <v>7535</v>
      </c>
      <c r="F160" s="151">
        <v>10000</v>
      </c>
    </row>
    <row r="161" spans="1:6">
      <c r="A161" s="11"/>
      <c r="B161" s="12" t="s">
        <v>269</v>
      </c>
      <c r="C161" s="36" t="s">
        <v>270</v>
      </c>
      <c r="D161" s="62">
        <v>2000</v>
      </c>
      <c r="E161" s="62">
        <v>2745</v>
      </c>
      <c r="F161" s="149">
        <v>5000</v>
      </c>
    </row>
    <row r="162" spans="1:6">
      <c r="A162" s="11"/>
      <c r="B162" s="12" t="s">
        <v>271</v>
      </c>
      <c r="C162" s="36" t="s">
        <v>272</v>
      </c>
      <c r="D162" s="42">
        <v>20000</v>
      </c>
      <c r="E162" s="42">
        <v>4100</v>
      </c>
      <c r="F162" s="151">
        <v>20000</v>
      </c>
    </row>
    <row r="163" spans="1:6">
      <c r="A163" s="72" t="s">
        <v>273</v>
      </c>
      <c r="B163" s="73"/>
      <c r="C163" s="74"/>
      <c r="D163" s="75">
        <f>SUM(D164:D178)</f>
        <v>1097600</v>
      </c>
      <c r="E163" s="75">
        <f>SUM(E164:E178)</f>
        <v>1408212.68</v>
      </c>
      <c r="F163" s="143">
        <f>SUM(F164:F178)</f>
        <v>779900</v>
      </c>
    </row>
    <row r="164" spans="1:6">
      <c r="A164" s="11"/>
      <c r="B164" s="12" t="s">
        <v>274</v>
      </c>
      <c r="C164" s="36" t="s">
        <v>275</v>
      </c>
      <c r="D164" s="56">
        <v>400000</v>
      </c>
      <c r="E164" s="136">
        <v>405223.54</v>
      </c>
      <c r="F164" s="160">
        <v>400000</v>
      </c>
    </row>
    <row r="165" spans="1:6">
      <c r="A165" s="18"/>
      <c r="B165" s="12" t="s">
        <v>276</v>
      </c>
      <c r="C165" s="36" t="s">
        <v>277</v>
      </c>
      <c r="D165" s="42">
        <v>12790</v>
      </c>
      <c r="E165" s="127">
        <v>17400</v>
      </c>
      <c r="F165" s="151">
        <v>15000</v>
      </c>
    </row>
    <row r="166" spans="1:6">
      <c r="A166" s="11"/>
      <c r="B166" s="12" t="s">
        <v>278</v>
      </c>
      <c r="C166" s="36" t="s">
        <v>279</v>
      </c>
      <c r="D166" s="56">
        <v>40000</v>
      </c>
      <c r="E166" s="136">
        <v>30930.7</v>
      </c>
      <c r="F166" s="160">
        <v>30000</v>
      </c>
    </row>
    <row r="167" spans="1:6">
      <c r="A167" s="11"/>
      <c r="B167" s="12" t="s">
        <v>280</v>
      </c>
      <c r="C167" s="36" t="s">
        <v>281</v>
      </c>
      <c r="D167" s="56">
        <v>40000</v>
      </c>
      <c r="E167" s="136">
        <v>43526.86</v>
      </c>
      <c r="F167" s="160">
        <v>45000</v>
      </c>
    </row>
    <row r="168" spans="1:6">
      <c r="A168" s="11"/>
      <c r="B168" s="12" t="s">
        <v>282</v>
      </c>
      <c r="C168" s="36" t="s">
        <v>283</v>
      </c>
      <c r="D168" s="42">
        <v>30000</v>
      </c>
      <c r="E168" s="127">
        <v>15244.87</v>
      </c>
      <c r="F168" s="151">
        <v>15000</v>
      </c>
    </row>
    <row r="169" spans="1:6">
      <c r="A169" s="11"/>
      <c r="B169" s="12" t="s">
        <v>284</v>
      </c>
      <c r="C169" s="36" t="s">
        <v>285</v>
      </c>
      <c r="D169" s="42">
        <v>40000</v>
      </c>
      <c r="E169" s="127">
        <v>59343</v>
      </c>
      <c r="F169" s="151">
        <v>40000</v>
      </c>
    </row>
    <row r="170" spans="1:6">
      <c r="A170" s="11"/>
      <c r="B170" s="12" t="s">
        <v>286</v>
      </c>
      <c r="C170" s="36" t="s">
        <v>287</v>
      </c>
      <c r="D170" s="42">
        <v>30000</v>
      </c>
      <c r="E170" s="127">
        <v>50322</v>
      </c>
      <c r="F170" s="151">
        <v>50000</v>
      </c>
    </row>
    <row r="171" spans="1:6">
      <c r="A171" s="11"/>
      <c r="B171" s="12" t="s">
        <v>288</v>
      </c>
      <c r="C171" s="36" t="s">
        <v>289</v>
      </c>
      <c r="D171" s="42">
        <v>20000</v>
      </c>
      <c r="E171" s="127">
        <v>1250</v>
      </c>
      <c r="F171" s="151">
        <v>10000</v>
      </c>
    </row>
    <row r="172" spans="1:6">
      <c r="A172" s="11"/>
      <c r="B172" s="12" t="s">
        <v>290</v>
      </c>
      <c r="C172" s="36" t="s">
        <v>291</v>
      </c>
      <c r="D172" s="42">
        <v>40000</v>
      </c>
      <c r="E172" s="127">
        <v>33059.81</v>
      </c>
      <c r="F172" s="151">
        <v>30000</v>
      </c>
    </row>
    <row r="173" spans="1:6">
      <c r="A173" s="11"/>
      <c r="B173" s="12" t="s">
        <v>292</v>
      </c>
      <c r="C173" s="36" t="s">
        <v>293</v>
      </c>
      <c r="D173" s="42">
        <v>20000</v>
      </c>
      <c r="E173" s="127">
        <v>19824.8</v>
      </c>
      <c r="F173" s="151">
        <v>20000</v>
      </c>
    </row>
    <row r="174" spans="1:6">
      <c r="A174" s="11"/>
      <c r="B174" s="12" t="s">
        <v>294</v>
      </c>
      <c r="C174" s="36" t="s">
        <v>295</v>
      </c>
      <c r="D174" s="42">
        <v>75000</v>
      </c>
      <c r="E174" s="127">
        <v>81803.88</v>
      </c>
      <c r="F174" s="151">
        <v>75000</v>
      </c>
    </row>
    <row r="175" spans="1:6">
      <c r="A175" s="11"/>
      <c r="B175" s="12" t="s">
        <v>296</v>
      </c>
      <c r="C175" s="38" t="s">
        <v>305</v>
      </c>
      <c r="D175" s="48">
        <v>250000</v>
      </c>
      <c r="E175" s="137">
        <v>359865</v>
      </c>
      <c r="F175" s="155">
        <v>0</v>
      </c>
    </row>
    <row r="176" spans="1:6" ht="15" customHeight="1">
      <c r="A176" s="11"/>
      <c r="B176" s="12" t="s">
        <v>297</v>
      </c>
      <c r="C176" s="36" t="s">
        <v>298</v>
      </c>
      <c r="D176" s="42">
        <v>50000</v>
      </c>
      <c r="E176" s="138">
        <v>6537.22</v>
      </c>
      <c r="F176" s="161">
        <v>30000</v>
      </c>
    </row>
    <row r="177" spans="1:6" ht="15" customHeight="1">
      <c r="A177" s="23"/>
      <c r="B177" s="24" t="s">
        <v>299</v>
      </c>
      <c r="C177" s="50" t="s">
        <v>300</v>
      </c>
      <c r="D177" s="42">
        <v>49810</v>
      </c>
      <c r="E177" s="127">
        <v>17381</v>
      </c>
      <c r="F177" s="151">
        <v>19900</v>
      </c>
    </row>
    <row r="178" spans="1:6" ht="15.75" thickBot="1">
      <c r="A178" s="23"/>
      <c r="B178" s="24" t="s">
        <v>301</v>
      </c>
      <c r="C178" s="50" t="s">
        <v>302</v>
      </c>
      <c r="D178" s="70">
        <v>0</v>
      </c>
      <c r="E178" s="70">
        <v>266500</v>
      </c>
      <c r="F178" s="70">
        <v>0</v>
      </c>
    </row>
    <row r="179" spans="1:6" ht="15.75" thickBot="1">
      <c r="A179" s="79" t="s">
        <v>303</v>
      </c>
      <c r="B179" s="76"/>
      <c r="C179" s="77"/>
      <c r="D179" s="78"/>
      <c r="E179" s="78">
        <f>E163+E151+E140+E133+E132+E122+E119+E109+E105+E101+E96+E93+E88+E76+E69+E54+E41</f>
        <v>21290642.66</v>
      </c>
      <c r="F179" s="78">
        <f>F163+F151+F140+F133+F132+F122+F119+F109+F105+F101+F96+F93+F88+F76+F69+F54+F41</f>
        <v>20420500</v>
      </c>
    </row>
    <row r="180" spans="1:6" ht="15.75" thickBot="1">
      <c r="A180" s="25"/>
      <c r="B180" s="26"/>
      <c r="C180" s="30"/>
    </row>
    <row r="181" spans="1:6" ht="15.75" thickBot="1">
      <c r="A181" s="139" t="s">
        <v>304</v>
      </c>
      <c r="B181" s="140"/>
      <c r="C181" s="141"/>
      <c r="D181" s="142">
        <v>-2000000</v>
      </c>
      <c r="E181" s="142">
        <f>E37-E179</f>
        <v>-1401984.0399999991</v>
      </c>
      <c r="F181" s="142">
        <f>F37-F179</f>
        <v>-1300000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2025-03-03T08:32:49Z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