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uše Souralová\Desktop\"/>
    </mc:Choice>
  </mc:AlternateContent>
  <bookViews>
    <workbookView xWindow="0" yWindow="0" windowWidth="28800" windowHeight="11430"/>
  </bookViews>
  <sheets>
    <sheet name="POK_ČR" sheetId="1" r:id="rId1"/>
  </sheets>
  <definedNames>
    <definedName name="_xlnm._FilterDatabase" localSheetId="0" hidden="1">POK_ČR!$A$1:$Q$161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5" i="1" l="1"/>
  <c r="C45" i="1"/>
  <c r="D45" i="1"/>
  <c r="O45" i="1" s="1"/>
  <c r="C46" i="1"/>
  <c r="D46" i="1"/>
  <c r="O46" i="1" s="1"/>
  <c r="C47" i="1"/>
  <c r="D47" i="1"/>
  <c r="O47" i="1" s="1"/>
  <c r="C48" i="1"/>
  <c r="D48" i="1"/>
  <c r="O48" i="1"/>
  <c r="C49" i="1"/>
  <c r="D49" i="1"/>
  <c r="O49" i="1" s="1"/>
  <c r="C50" i="1"/>
  <c r="D50" i="1"/>
  <c r="O50" i="1"/>
  <c r="C51" i="1"/>
  <c r="D51" i="1"/>
  <c r="O51" i="1" s="1"/>
  <c r="C52" i="1"/>
  <c r="D52" i="1"/>
  <c r="O52" i="1" s="1"/>
  <c r="C53" i="1"/>
  <c r="D53" i="1"/>
  <c r="O53" i="1" s="1"/>
  <c r="C54" i="1"/>
  <c r="D54" i="1"/>
  <c r="O54" i="1" s="1"/>
  <c r="C55" i="1"/>
  <c r="D55" i="1"/>
  <c r="O55" i="1" s="1"/>
  <c r="C56" i="1"/>
  <c r="D56" i="1"/>
  <c r="O56" i="1" s="1"/>
  <c r="C57" i="1"/>
  <c r="D57" i="1"/>
  <c r="O57" i="1" s="1"/>
  <c r="C58" i="1"/>
  <c r="D58" i="1"/>
  <c r="O58" i="1" s="1"/>
  <c r="C59" i="1"/>
  <c r="D59" i="1"/>
  <c r="O59" i="1" s="1"/>
  <c r="C60" i="1"/>
  <c r="D60" i="1"/>
  <c r="O60" i="1" s="1"/>
  <c r="C61" i="1"/>
  <c r="D61" i="1"/>
  <c r="O61" i="1" s="1"/>
  <c r="C62" i="1"/>
  <c r="D62" i="1"/>
  <c r="O62" i="1"/>
  <c r="C63" i="1"/>
  <c r="D63" i="1"/>
  <c r="O63" i="1" s="1"/>
  <c r="C64" i="1"/>
  <c r="D64" i="1"/>
  <c r="O64" i="1"/>
  <c r="C65" i="1"/>
  <c r="D65" i="1"/>
  <c r="O65" i="1"/>
  <c r="C66" i="1"/>
  <c r="D66" i="1"/>
  <c r="O66" i="1" s="1"/>
  <c r="C67" i="1"/>
  <c r="D67" i="1"/>
  <c r="O67" i="1" s="1"/>
  <c r="C68" i="1"/>
  <c r="D68" i="1"/>
  <c r="O68" i="1" s="1"/>
  <c r="C69" i="1"/>
  <c r="D69" i="1"/>
  <c r="O69" i="1" s="1"/>
  <c r="C70" i="1"/>
  <c r="D70" i="1"/>
  <c r="O70" i="1" s="1"/>
  <c r="C71" i="1"/>
  <c r="D71" i="1"/>
  <c r="O71" i="1"/>
  <c r="C72" i="1"/>
  <c r="D72" i="1"/>
  <c r="O72" i="1" s="1"/>
  <c r="C73" i="1"/>
  <c r="D73" i="1"/>
  <c r="O73" i="1" s="1"/>
  <c r="C74" i="1"/>
  <c r="D74" i="1"/>
  <c r="O74" i="1" s="1"/>
  <c r="C75" i="1"/>
  <c r="D75" i="1"/>
  <c r="O75" i="1" s="1"/>
  <c r="C76" i="1"/>
  <c r="D76" i="1"/>
  <c r="O76" i="1" s="1"/>
  <c r="C77" i="1"/>
  <c r="D77" i="1"/>
  <c r="O77" i="1" s="1"/>
  <c r="C78" i="1"/>
  <c r="D78" i="1"/>
  <c r="O78" i="1" s="1"/>
  <c r="C79" i="1"/>
  <c r="D79" i="1"/>
  <c r="O79" i="1" s="1"/>
  <c r="C80" i="1"/>
  <c r="D80" i="1"/>
  <c r="O80" i="1" s="1"/>
  <c r="C81" i="1"/>
  <c r="D81" i="1"/>
  <c r="O81" i="1" s="1"/>
  <c r="C82" i="1"/>
  <c r="D82" i="1"/>
  <c r="O82" i="1"/>
  <c r="C83" i="1"/>
  <c r="D83" i="1"/>
  <c r="O83" i="1" s="1"/>
  <c r="C84" i="1"/>
  <c r="D84" i="1"/>
  <c r="O84" i="1"/>
  <c r="C85" i="1"/>
  <c r="D85" i="1"/>
  <c r="O85" i="1"/>
  <c r="C86" i="1"/>
  <c r="D86" i="1"/>
  <c r="O86" i="1"/>
  <c r="C87" i="1"/>
  <c r="D87" i="1"/>
  <c r="O87" i="1"/>
  <c r="C88" i="1"/>
  <c r="D88" i="1"/>
  <c r="O88" i="1"/>
  <c r="C89" i="1"/>
  <c r="D89" i="1"/>
  <c r="O89" i="1" s="1"/>
  <c r="C90" i="1"/>
  <c r="D90" i="1"/>
  <c r="O90" i="1" s="1"/>
  <c r="C91" i="1"/>
  <c r="D91" i="1"/>
  <c r="O91" i="1" s="1"/>
  <c r="C92" i="1"/>
  <c r="D92" i="1"/>
  <c r="O92" i="1" s="1"/>
  <c r="C93" i="1"/>
  <c r="D93" i="1"/>
  <c r="O93" i="1"/>
  <c r="C94" i="1"/>
  <c r="D94" i="1"/>
  <c r="O94" i="1"/>
  <c r="C95" i="1"/>
  <c r="D95" i="1"/>
  <c r="O95" i="1"/>
  <c r="C96" i="1"/>
  <c r="D96" i="1"/>
  <c r="O96" i="1" s="1"/>
  <c r="C97" i="1"/>
  <c r="D97" i="1"/>
  <c r="O97" i="1"/>
  <c r="C98" i="1"/>
  <c r="D98" i="1"/>
  <c r="O98" i="1" s="1"/>
  <c r="C99" i="1"/>
  <c r="D99" i="1"/>
  <c r="O99" i="1" s="1"/>
  <c r="C100" i="1"/>
  <c r="D100" i="1"/>
  <c r="O100" i="1" s="1"/>
  <c r="C101" i="1"/>
  <c r="D101" i="1"/>
  <c r="O101" i="1" s="1"/>
  <c r="C102" i="1"/>
  <c r="D102" i="1"/>
  <c r="O102" i="1" s="1"/>
  <c r="C103" i="1"/>
  <c r="D103" i="1"/>
  <c r="O103" i="1" s="1"/>
  <c r="C104" i="1"/>
  <c r="D104" i="1"/>
  <c r="O104" i="1"/>
  <c r="C105" i="1"/>
  <c r="D105" i="1"/>
  <c r="O105" i="1"/>
  <c r="C106" i="1"/>
  <c r="D106" i="1"/>
  <c r="O106" i="1" s="1"/>
  <c r="C107" i="1"/>
  <c r="D107" i="1"/>
  <c r="O107" i="1" s="1"/>
  <c r="C108" i="1"/>
  <c r="D108" i="1"/>
  <c r="O108" i="1" s="1"/>
  <c r="C109" i="1"/>
  <c r="D109" i="1"/>
  <c r="O109" i="1" s="1"/>
  <c r="C110" i="1"/>
  <c r="D110" i="1"/>
  <c r="O110" i="1"/>
  <c r="C111" i="1"/>
  <c r="D111" i="1"/>
  <c r="O111" i="1"/>
  <c r="C112" i="1"/>
  <c r="D112" i="1"/>
  <c r="O112" i="1" s="1"/>
  <c r="C113" i="1"/>
  <c r="D113" i="1"/>
  <c r="O113" i="1" s="1"/>
  <c r="C114" i="1"/>
  <c r="D114" i="1"/>
  <c r="O114" i="1" s="1"/>
  <c r="C115" i="1"/>
  <c r="D115" i="1"/>
  <c r="O115" i="1" s="1"/>
  <c r="C116" i="1"/>
  <c r="D116" i="1"/>
  <c r="O116" i="1"/>
  <c r="C117" i="1"/>
  <c r="D117" i="1"/>
  <c r="O117" i="1"/>
  <c r="C118" i="1"/>
  <c r="D118" i="1"/>
  <c r="O118" i="1" s="1"/>
  <c r="C119" i="1"/>
  <c r="D119" i="1"/>
  <c r="O119" i="1"/>
  <c r="C120" i="1"/>
  <c r="D120" i="1"/>
  <c r="O120" i="1" s="1"/>
  <c r="C121" i="1"/>
  <c r="D121" i="1"/>
  <c r="O121" i="1"/>
  <c r="C122" i="1"/>
  <c r="D122" i="1"/>
  <c r="O122" i="1" s="1"/>
  <c r="C123" i="1"/>
  <c r="D123" i="1"/>
  <c r="O123" i="1"/>
  <c r="C124" i="1"/>
  <c r="D124" i="1"/>
  <c r="O124" i="1"/>
  <c r="D125" i="1"/>
  <c r="O125" i="1" s="1"/>
  <c r="C126" i="1"/>
  <c r="D126" i="1"/>
  <c r="O126" i="1" s="1"/>
  <c r="C127" i="1"/>
  <c r="D127" i="1"/>
  <c r="O127" i="1" s="1"/>
  <c r="C128" i="1"/>
  <c r="D128" i="1"/>
  <c r="O128" i="1"/>
  <c r="C129" i="1"/>
  <c r="D129" i="1"/>
  <c r="O129" i="1"/>
  <c r="C130" i="1"/>
  <c r="D130" i="1"/>
  <c r="O130" i="1" s="1"/>
  <c r="C131" i="1"/>
  <c r="D131" i="1"/>
  <c r="O131" i="1"/>
  <c r="C132" i="1"/>
  <c r="D132" i="1"/>
  <c r="O132" i="1" s="1"/>
  <c r="C133" i="1"/>
  <c r="D133" i="1"/>
  <c r="O133" i="1"/>
  <c r="C134" i="1"/>
  <c r="D134" i="1"/>
  <c r="O134" i="1" s="1"/>
  <c r="C135" i="1"/>
  <c r="D135" i="1"/>
  <c r="O135" i="1" s="1"/>
  <c r="C136" i="1"/>
  <c r="D136" i="1"/>
  <c r="O136" i="1" s="1"/>
  <c r="C137" i="1"/>
  <c r="D137" i="1"/>
  <c r="O137" i="1"/>
  <c r="C138" i="1"/>
  <c r="D138" i="1"/>
  <c r="O138" i="1"/>
  <c r="C139" i="1"/>
  <c r="D139" i="1"/>
  <c r="O139" i="1"/>
  <c r="C140" i="1"/>
  <c r="D140" i="1"/>
  <c r="O140" i="1" s="1"/>
  <c r="C141" i="1"/>
  <c r="D141" i="1"/>
  <c r="O141" i="1"/>
  <c r="C142" i="1"/>
  <c r="D142" i="1"/>
  <c r="O142" i="1" s="1"/>
  <c r="C143" i="1"/>
  <c r="D143" i="1"/>
  <c r="O143" i="1" s="1"/>
  <c r="C144" i="1"/>
  <c r="D144" i="1"/>
  <c r="O144" i="1" s="1"/>
  <c r="C145" i="1"/>
  <c r="D145" i="1"/>
  <c r="O145" i="1"/>
  <c r="C146" i="1"/>
  <c r="D146" i="1"/>
  <c r="O146" i="1"/>
  <c r="C147" i="1"/>
  <c r="D147" i="1"/>
  <c r="O147" i="1" s="1"/>
  <c r="C148" i="1"/>
  <c r="D148" i="1"/>
  <c r="O148" i="1" s="1"/>
  <c r="C149" i="1"/>
  <c r="D149" i="1"/>
  <c r="O149" i="1" s="1"/>
  <c r="C150" i="1"/>
  <c r="D150" i="1"/>
  <c r="O150" i="1" s="1"/>
  <c r="C151" i="1"/>
  <c r="D151" i="1"/>
  <c r="O151" i="1"/>
  <c r="C152" i="1"/>
  <c r="D152" i="1"/>
  <c r="O152" i="1"/>
  <c r="C153" i="1"/>
  <c r="D153" i="1"/>
  <c r="O153" i="1"/>
  <c r="C154" i="1"/>
  <c r="D154" i="1"/>
  <c r="O154" i="1" s="1"/>
  <c r="C155" i="1"/>
  <c r="D155" i="1"/>
  <c r="O155" i="1" s="1"/>
  <c r="C156" i="1"/>
  <c r="D156" i="1"/>
  <c r="O156" i="1" s="1"/>
  <c r="C157" i="1"/>
  <c r="D157" i="1"/>
  <c r="O157" i="1" s="1"/>
  <c r="C158" i="1"/>
  <c r="D158" i="1"/>
  <c r="O158" i="1" s="1"/>
  <c r="D160" i="1" l="1"/>
  <c r="O160" i="1" s="1"/>
  <c r="C160" i="1"/>
  <c r="D159" i="1"/>
  <c r="O159" i="1" s="1"/>
  <c r="C159" i="1"/>
  <c r="D44" i="1"/>
  <c r="O44" i="1" s="1"/>
  <c r="C44" i="1"/>
  <c r="D43" i="1"/>
  <c r="O43" i="1" s="1"/>
  <c r="C43" i="1"/>
  <c r="D42" i="1"/>
  <c r="O42" i="1" s="1"/>
  <c r="C42" i="1"/>
  <c r="D41" i="1"/>
  <c r="O41" i="1" s="1"/>
  <c r="C41" i="1"/>
  <c r="D40" i="1"/>
  <c r="O40" i="1" s="1"/>
  <c r="C40" i="1"/>
  <c r="D39" i="1"/>
  <c r="O39" i="1" s="1"/>
  <c r="C39" i="1"/>
  <c r="D38" i="1"/>
  <c r="O38" i="1" s="1"/>
  <c r="C38" i="1"/>
  <c r="D37" i="1"/>
  <c r="O37" i="1" s="1"/>
  <c r="C37" i="1"/>
  <c r="D36" i="1"/>
  <c r="O36" i="1" s="1"/>
  <c r="C36" i="1"/>
  <c r="D35" i="1"/>
  <c r="O35" i="1" s="1"/>
  <c r="C35" i="1"/>
  <c r="D34" i="1"/>
  <c r="O34" i="1" s="1"/>
  <c r="C34" i="1"/>
  <c r="D33" i="1"/>
  <c r="O33" i="1" s="1"/>
  <c r="C33" i="1"/>
  <c r="D32" i="1"/>
  <c r="O32" i="1" s="1"/>
  <c r="C32" i="1"/>
  <c r="D31" i="1"/>
  <c r="O31" i="1" s="1"/>
  <c r="C31" i="1"/>
  <c r="D30" i="1"/>
  <c r="O30" i="1" s="1"/>
  <c r="C30" i="1"/>
  <c r="D29" i="1"/>
  <c r="O29" i="1" s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161" i="1" l="1"/>
  <c r="O2" i="1"/>
  <c r="O3" i="1"/>
  <c r="O4" i="1"/>
  <c r="O5" i="1"/>
  <c r="O6" i="1"/>
  <c r="O7" i="1"/>
  <c r="O8" i="1"/>
  <c r="O9" i="1"/>
  <c r="O10" i="1"/>
  <c r="O11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D171" i="1"/>
  <c r="C161" i="1"/>
  <c r="C165" i="1" s="1"/>
  <c r="B161" i="1"/>
  <c r="O161" i="1" l="1"/>
  <c r="C166" i="1"/>
  <c r="C164" i="1"/>
  <c r="C163" i="1"/>
  <c r="C167" i="1" l="1"/>
  <c r="D173" i="1" s="1"/>
  <c r="D175" i="1" s="1"/>
  <c r="D176" i="1" l="1"/>
  <c r="D174" i="1"/>
</calcChain>
</file>

<file path=xl/sharedStrings.xml><?xml version="1.0" encoding="utf-8"?>
<sst xmlns="http://schemas.openxmlformats.org/spreadsheetml/2006/main" count="455" uniqueCount="306">
  <si>
    <t>Klub</t>
  </si>
  <si>
    <t>Počet aktivních žáků</t>
  </si>
  <si>
    <t>Úroveň</t>
  </si>
  <si>
    <t>Finanční nárok</t>
  </si>
  <si>
    <t>Metodická příručka</t>
  </si>
  <si>
    <t>Sbírka šachových úloh</t>
  </si>
  <si>
    <t>Cvičebnice č.1</t>
  </si>
  <si>
    <t>Cvičebnice č.2</t>
  </si>
  <si>
    <t>Cvičebnice č.3</t>
  </si>
  <si>
    <t>Cvičebnice č.4</t>
  </si>
  <si>
    <t>Cvičebnice č.5</t>
  </si>
  <si>
    <t>Cvičebnice č.6</t>
  </si>
  <si>
    <t>Cvičebnice č.7</t>
  </si>
  <si>
    <t>Pěšcovky</t>
  </si>
  <si>
    <t>Doplatek</t>
  </si>
  <si>
    <t>Kraj</t>
  </si>
  <si>
    <t>Šachy Brankovice z.s.</t>
  </si>
  <si>
    <t>JMŠS</t>
  </si>
  <si>
    <t>Šachový klub Lokomotiva Brno, z.s.</t>
  </si>
  <si>
    <t>Šachová škola HŘÍBATA</t>
  </si>
  <si>
    <t>ŠK Kuřim, z.s.</t>
  </si>
  <si>
    <t>ŠK Kunštát</t>
  </si>
  <si>
    <t>Jezdci Jundrov</t>
  </si>
  <si>
    <t>Šachy Vyškov</t>
  </si>
  <si>
    <t>Šachy Zastávka</t>
  </si>
  <si>
    <t>GPOA Znojmo, spolek</t>
  </si>
  <si>
    <t>ŠK Duras BVK</t>
  </si>
  <si>
    <t>ŠK Hustopeče</t>
  </si>
  <si>
    <t>ŠK Slavoj Velké Pavlovice</t>
  </si>
  <si>
    <t>Region Panda, z.s.</t>
  </si>
  <si>
    <t>KHŠS</t>
  </si>
  <si>
    <t>Šachový klub Jičín z.s.</t>
  </si>
  <si>
    <t>Šachový klub Lípa, z.s.</t>
  </si>
  <si>
    <t>ŠK DDM Třebechovice pod Orebem</t>
  </si>
  <si>
    <t>ŠŠPM Lipky HK</t>
  </si>
  <si>
    <t>TJ Jiskra Jaroměř</t>
  </si>
  <si>
    <t>TJ Lázně Bělohrad z.s.</t>
  </si>
  <si>
    <t>TJ Lokomotiva Trutnov</t>
  </si>
  <si>
    <t>TJ Náchod</t>
  </si>
  <si>
    <t>TJ Slovan Broumov</t>
  </si>
  <si>
    <t>ŠO Gordic Jihlava</t>
  </si>
  <si>
    <t>KŠSV</t>
  </si>
  <si>
    <t>Šachový klub Světlá nad Sázavou</t>
  </si>
  <si>
    <t>TJ Náměšť n/Oslavou</t>
  </si>
  <si>
    <t>Spartak Velká Bíteš</t>
  </si>
  <si>
    <t>TJ Spartak Pelhřimov</t>
  </si>
  <si>
    <t>TJ Žďár nad Sázavou z.s.</t>
  </si>
  <si>
    <t>TJ Jiskra Humpolec</t>
  </si>
  <si>
    <t>Beskydská šachová škola z.s.</t>
  </si>
  <si>
    <t>MKŠS</t>
  </si>
  <si>
    <t>Šachy Krnov, z.s.</t>
  </si>
  <si>
    <t>ŠK Šenov</t>
  </si>
  <si>
    <t>ŠK Slavoj Poruba</t>
  </si>
  <si>
    <t>TJ Ostrava</t>
  </si>
  <si>
    <t>TJ TŽ Třinec</t>
  </si>
  <si>
    <t>ŠK TJ Dolní Benešov</t>
  </si>
  <si>
    <t>Slezan Opava</t>
  </si>
  <si>
    <t>Interchess z.s.</t>
  </si>
  <si>
    <t>Šachová škola Bohumín</t>
  </si>
  <si>
    <t>SK Slavia Orlová</t>
  </si>
  <si>
    <t>ŠO Jiskra Rýmařov</t>
  </si>
  <si>
    <t>Orel Opava</t>
  </si>
  <si>
    <t>TJ Tatran Město Albrechtice z.s.</t>
  </si>
  <si>
    <t>Šachový klub Bruntál z.s.</t>
  </si>
  <si>
    <t>TJ Slovan Havířov</t>
  </si>
  <si>
    <t>TJ Lanškroun</t>
  </si>
  <si>
    <t>PDŠS</t>
  </si>
  <si>
    <t>TJ ŠO Chrudim</t>
  </si>
  <si>
    <t>ŠO Hlinsko</t>
  </si>
  <si>
    <t>TJ Sokol Zaječice</t>
  </si>
  <si>
    <t>Šachový klub Rapid Pardubice, z.s.</t>
  </si>
  <si>
    <t>Šachový spolek Železné hory</t>
  </si>
  <si>
    <t>TJ CHS Chotěboř</t>
  </si>
  <si>
    <t>ŠO Kunvaldská a.s. Kunvald</t>
  </si>
  <si>
    <t>TJ Štefanydes Polička</t>
  </si>
  <si>
    <t>2222 ŠK Polabiny , z.s.</t>
  </si>
  <si>
    <t>ŠO Horní Čermná z.s.</t>
  </si>
  <si>
    <t>TJ Slovan Moravská Třebová</t>
  </si>
  <si>
    <t>Šachový klub Ústí nad Orlicí, z.s.</t>
  </si>
  <si>
    <t>TJ Lokomotiva Česká Třebová</t>
  </si>
  <si>
    <t>TJ Sokol Nekoř</t>
  </si>
  <si>
    <t>ŠK Svitavy</t>
  </si>
  <si>
    <t>Šachový klub Bohnice</t>
  </si>
  <si>
    <t>PŠS</t>
  </si>
  <si>
    <t>Šachový klub Na Smetance, z.s.</t>
  </si>
  <si>
    <t>Šachový klub Viktoria Žižkov</t>
  </si>
  <si>
    <t>Šachový spolek Újezd nad Lesy</t>
  </si>
  <si>
    <t>Šachy Štěpán</t>
  </si>
  <si>
    <t>ŠK Dopravní podnik Praha</t>
  </si>
  <si>
    <t>SK OAZA Praha</t>
  </si>
  <si>
    <t>ŠK Praha-Smíchov</t>
  </si>
  <si>
    <t>ŠK Sokol Vyšehrad</t>
  </si>
  <si>
    <t>TJ Bohemians Praha</t>
  </si>
  <si>
    <t>TJ Kobylisy</t>
  </si>
  <si>
    <t>Unichess</t>
  </si>
  <si>
    <t>ŠK Aurora</t>
  </si>
  <si>
    <t>Tatran Litovel</t>
  </si>
  <si>
    <t>ŠSOK</t>
  </si>
  <si>
    <t>Agentura 64 Grygov</t>
  </si>
  <si>
    <t>ŠK ZŠ Horka nad Moravou</t>
  </si>
  <si>
    <t>ŠK ZŠ Hrabišín</t>
  </si>
  <si>
    <t>Šachový klub Mohelnice, z.s.</t>
  </si>
  <si>
    <t>Šachy Bukovany</t>
  </si>
  <si>
    <t>SK ROŠÁDA Prostějov</t>
  </si>
  <si>
    <t>Šachový klub Jeseník, z.s.</t>
  </si>
  <si>
    <t>Oddíl šachů Sportovního klubu Prostějov</t>
  </si>
  <si>
    <t>Sokol Bakov nad Jizerou</t>
  </si>
  <si>
    <t>SŠS</t>
  </si>
  <si>
    <t>ŠK Spartak Čelákovice</t>
  </si>
  <si>
    <t>Sokol Pečky</t>
  </si>
  <si>
    <t>ŠK Český Brod</t>
  </si>
  <si>
    <t>SK DDM Slaný</t>
  </si>
  <si>
    <t>Pravý Hradec, z.s.</t>
  </si>
  <si>
    <t>ŠK Zdice</t>
  </si>
  <si>
    <t xml:space="preserve">TJ KRALUPY, z.s. </t>
  </si>
  <si>
    <t>Šachklub města Dobrovice, z.s.</t>
  </si>
  <si>
    <t>ŠK JOLY Lysá nad Labem, z.s.</t>
  </si>
  <si>
    <t>Šachový klub KDJS Sedlčany, z.s.</t>
  </si>
  <si>
    <t>Šachová škola STAMAT, z.s.</t>
  </si>
  <si>
    <t>TJ Neratovice</t>
  </si>
  <si>
    <t>Šachový klub Příbram-Baník, spolek</t>
  </si>
  <si>
    <t>TJ Auto Škoda Mladá Boleslav</t>
  </si>
  <si>
    <t>TJ Spartak Vlašim</t>
  </si>
  <si>
    <t>Klub šachistů Říčany 1925</t>
  </si>
  <si>
    <t>Sokol Buštěhrad</t>
  </si>
  <si>
    <t>TJ Jawa Brodce</t>
  </si>
  <si>
    <t>TJ Jince</t>
  </si>
  <si>
    <t>TJ Vlčnov</t>
  </si>
  <si>
    <t>ŠSZK</t>
  </si>
  <si>
    <t>ŠK Bystřice pod Hostýnem</t>
  </si>
  <si>
    <t>ŠK Staré Město</t>
  </si>
  <si>
    <t>SK EMKaD Holešov z.s.</t>
  </si>
  <si>
    <t>ŠK Zlín-Malenovice z.s.</t>
  </si>
  <si>
    <t>ŠO Kunovice</t>
  </si>
  <si>
    <t>ŠK Sulimov</t>
  </si>
  <si>
    <t>Šachy Hošťálková z.s.</t>
  </si>
  <si>
    <t>ŠK Zlín z.s.</t>
  </si>
  <si>
    <t>Gumárny Zubří</t>
  </si>
  <si>
    <t>TJ Sokol Valašská Bystřice</t>
  </si>
  <si>
    <t>SK Boršice</t>
  </si>
  <si>
    <t>TJ FS Napajedla</t>
  </si>
  <si>
    <t>Šachový klub Vsetín z.s.</t>
  </si>
  <si>
    <t>Tělovýchovná jednota Sokol Ústí z.s.</t>
  </si>
  <si>
    <t>TJ SLAVIA Kroměříž z.s.</t>
  </si>
  <si>
    <t>SK Děčín</t>
  </si>
  <si>
    <t>ÚKŠS</t>
  </si>
  <si>
    <t>Šachový klub Slovan Jirkov</t>
  </si>
  <si>
    <t>Šachový klub Louny z.s.</t>
  </si>
  <si>
    <t>TJ Sokol Údlice</t>
  </si>
  <si>
    <t>Šachový klub Teplice</t>
  </si>
  <si>
    <t>ŠK Teplice</t>
  </si>
  <si>
    <t>TJ Klášterec nad Ohří</t>
  </si>
  <si>
    <t>SK Šachy Chlumec</t>
  </si>
  <si>
    <t>ŠK Spartak Ústí nad Labem</t>
  </si>
  <si>
    <t>Klub šachistů Štětí</t>
  </si>
  <si>
    <t>ŠK 64 Plzeň</t>
  </si>
  <si>
    <t>ŠSPK</t>
  </si>
  <si>
    <t>ŠK Dvorec</t>
  </si>
  <si>
    <t>ŠK Garde Kaznějov</t>
  </si>
  <si>
    <t>ŠK Líně</t>
  </si>
  <si>
    <t>ŠK Sokol Klatovy</t>
  </si>
  <si>
    <t>Sokol Domažlice</t>
  </si>
  <si>
    <t>ŠK Tachov</t>
  </si>
  <si>
    <t>SŠK TJ Heřmanova Huť z.s. / TJ NÝŘANY z.s.</t>
  </si>
  <si>
    <t>SK Petřín Plzeň</t>
  </si>
  <si>
    <t>TJ Sokol Plzeň-Letná</t>
  </si>
  <si>
    <t>TJ Slovan Varnsdorf</t>
  </si>
  <si>
    <t>ŠSLK</t>
  </si>
  <si>
    <t>ŠK Česká Lípa</t>
  </si>
  <si>
    <t>ŠK Kapličák Liberec, spolek</t>
  </si>
  <si>
    <t>TJ Bižuterie Jablonec n. Nisou</t>
  </si>
  <si>
    <t>TJ Desko Liberec</t>
  </si>
  <si>
    <t>ŠK ZIKUDA Turnov z.s.</t>
  </si>
  <si>
    <t>ŠK Frýdlant</t>
  </si>
  <si>
    <t>ŠK Valdštejn Cheb</t>
  </si>
  <si>
    <t>KŠSKV</t>
  </si>
  <si>
    <t>ŠK Karlovy Vary</t>
  </si>
  <si>
    <t>Karlovarský šachklub Tietz</t>
  </si>
  <si>
    <t>QCC České Budějovice</t>
  </si>
  <si>
    <t>JŠS</t>
  </si>
  <si>
    <t>VŠTE České Budějovice</t>
  </si>
  <si>
    <t>ŠACHklub Tábor z.s.</t>
  </si>
  <si>
    <t>Chess club Písek</t>
  </si>
  <si>
    <t>Spartak Kaplice</t>
  </si>
  <si>
    <t>TJ ČZ Strakonice</t>
  </si>
  <si>
    <t>Spartak Soběslav</t>
  </si>
  <si>
    <t>SK Royal</t>
  </si>
  <si>
    <t>ŠK Veselí n.L.</t>
  </si>
  <si>
    <t>Šachový spolek Bechyně</t>
  </si>
  <si>
    <t>SUMY</t>
  </si>
  <si>
    <t>Úroveň 1</t>
  </si>
  <si>
    <t>Úroveň 2</t>
  </si>
  <si>
    <t>Úroveň 3</t>
  </si>
  <si>
    <t>Celkem úrovní k rozdělení</t>
  </si>
  <si>
    <t>Rozpočet</t>
  </si>
  <si>
    <t>Náklady na distribuci</t>
  </si>
  <si>
    <t>K rozdělení</t>
  </si>
  <si>
    <t>Úroveň 4</t>
  </si>
  <si>
    <t>FAKTURA</t>
  </si>
  <si>
    <t>24POK001</t>
  </si>
  <si>
    <t>24POK002</t>
  </si>
  <si>
    <t>24POK003</t>
  </si>
  <si>
    <t>24POK004</t>
  </si>
  <si>
    <t>24POK005</t>
  </si>
  <si>
    <t>24POK006</t>
  </si>
  <si>
    <t>24PPOK007</t>
  </si>
  <si>
    <t>24POK008</t>
  </si>
  <si>
    <t>24POK009</t>
  </si>
  <si>
    <t>24POK010</t>
  </si>
  <si>
    <t>24POK011</t>
  </si>
  <si>
    <t>24POK012</t>
  </si>
  <si>
    <t>24POK013</t>
  </si>
  <si>
    <t>24POK014</t>
  </si>
  <si>
    <t>24POK015</t>
  </si>
  <si>
    <t>24POK016</t>
  </si>
  <si>
    <t>24POK071</t>
  </si>
  <si>
    <t>24POK070</t>
  </si>
  <si>
    <t>24POK069</t>
  </si>
  <si>
    <t>24POK068</t>
  </si>
  <si>
    <t>24POK067</t>
  </si>
  <si>
    <t>24POK047</t>
  </si>
  <si>
    <t>24POK057</t>
  </si>
  <si>
    <t>24POK017</t>
  </si>
  <si>
    <t>24POK066</t>
  </si>
  <si>
    <t>24POK065</t>
  </si>
  <si>
    <t>24POK064</t>
  </si>
  <si>
    <t>24POK062</t>
  </si>
  <si>
    <t>24POK063</t>
  </si>
  <si>
    <t>24POK061</t>
  </si>
  <si>
    <t>24POK060</t>
  </si>
  <si>
    <t>24POK059</t>
  </si>
  <si>
    <t>24POK019</t>
  </si>
  <si>
    <t>24POK029</t>
  </si>
  <si>
    <t>24POK058</t>
  </si>
  <si>
    <t>24POK056</t>
  </si>
  <si>
    <t>24POK055</t>
  </si>
  <si>
    <t>24POK054</t>
  </si>
  <si>
    <t>24POK053</t>
  </si>
  <si>
    <t>24POK052</t>
  </si>
  <si>
    <t>24POK051</t>
  </si>
  <si>
    <t>24POK050</t>
  </si>
  <si>
    <t>24POK049</t>
  </si>
  <si>
    <t>24POK048</t>
  </si>
  <si>
    <t>24POK045</t>
  </si>
  <si>
    <t>24POK046</t>
  </si>
  <si>
    <t>24POK044</t>
  </si>
  <si>
    <t>24POK043</t>
  </si>
  <si>
    <t>24POK042</t>
  </si>
  <si>
    <t>24POK041</t>
  </si>
  <si>
    <t>24POK040</t>
  </si>
  <si>
    <t>24POK039</t>
  </si>
  <si>
    <t>24POK038</t>
  </si>
  <si>
    <t>24POK037</t>
  </si>
  <si>
    <t>24POK036</t>
  </si>
  <si>
    <t>24POK035</t>
  </si>
  <si>
    <t>24POK034</t>
  </si>
  <si>
    <t>24POK033</t>
  </si>
  <si>
    <t>24POK032</t>
  </si>
  <si>
    <t>24POK031</t>
  </si>
  <si>
    <t>24POK030</t>
  </si>
  <si>
    <t>24POK020</t>
  </si>
  <si>
    <t>24POK028</t>
  </si>
  <si>
    <t>24POK025</t>
  </si>
  <si>
    <t>24POK027</t>
  </si>
  <si>
    <t>24POK026</t>
  </si>
  <si>
    <t>24POK024</t>
  </si>
  <si>
    <t>24POK023</t>
  </si>
  <si>
    <t>24POK022</t>
  </si>
  <si>
    <t>24POK021</t>
  </si>
  <si>
    <t>24POK018</t>
  </si>
  <si>
    <t>24POK072</t>
  </si>
  <si>
    <t>24POK073</t>
  </si>
  <si>
    <t>24POK074</t>
  </si>
  <si>
    <t>24POK075</t>
  </si>
  <si>
    <t>24POK076</t>
  </si>
  <si>
    <t>24POK077</t>
  </si>
  <si>
    <t>24POK079</t>
  </si>
  <si>
    <t>24POK080</t>
  </si>
  <si>
    <t>24POK081</t>
  </si>
  <si>
    <t>24POK082</t>
  </si>
  <si>
    <t>24POK083</t>
  </si>
  <si>
    <t>24POK084</t>
  </si>
  <si>
    <t>24POK086</t>
  </si>
  <si>
    <t>24POK085</t>
  </si>
  <si>
    <t>24POK087</t>
  </si>
  <si>
    <t>24POK088</t>
  </si>
  <si>
    <t>24POK089</t>
  </si>
  <si>
    <t>24POK090</t>
  </si>
  <si>
    <t>24POK091</t>
  </si>
  <si>
    <t>24POK093</t>
  </si>
  <si>
    <t>24POK092</t>
  </si>
  <si>
    <t>24POK094</t>
  </si>
  <si>
    <t>24POK096</t>
  </si>
  <si>
    <t>24POK095</t>
  </si>
  <si>
    <t>24POK097</t>
  </si>
  <si>
    <t>24POK098</t>
  </si>
  <si>
    <t>24POK099</t>
  </si>
  <si>
    <t>24POK100</t>
  </si>
  <si>
    <t>24POK101</t>
  </si>
  <si>
    <t>24POK102</t>
  </si>
  <si>
    <t>24POK103</t>
  </si>
  <si>
    <t>24POK104</t>
  </si>
  <si>
    <t>24POK105</t>
  </si>
  <si>
    <t>24POK106</t>
  </si>
  <si>
    <t>24POK078</t>
  </si>
  <si>
    <t>24POK107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</si>
</sst>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Kč&quot;;[Red]\-#,##0.00\ &quot;Kč&quot;"/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#,##0.00\ &quot;Kč&quot;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u/>
      <sz val="11"/>
      <color indexed="30"/>
      <name val="Calibri"/>
      <family val="2"/>
      <charset val="238"/>
    </font>
    <font>
      <sz val="10"/>
      <name val="Arial"/>
      <family val="2"/>
      <charset val="238"/>
    </font>
    <font>
      <b/>
      <sz val="2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63"/>
      <name val="Calibri"/>
      <family val="2"/>
      <charset val="238"/>
    </font>
    <font>
      <i/>
      <sz val="10"/>
      <color indexed="23"/>
      <name val="Calibri"/>
      <family val="2"/>
      <charset val="238"/>
    </font>
    <font>
      <sz val="10"/>
      <color indexed="17"/>
      <name val="Calibri"/>
      <family val="2"/>
      <charset val="238"/>
    </font>
    <font>
      <sz val="10"/>
      <color indexed="19"/>
      <name val="Calibri"/>
      <family val="2"/>
      <charset val="238"/>
    </font>
    <font>
      <sz val="10"/>
      <color indexed="10"/>
      <name val="Calibri"/>
      <family val="2"/>
      <charset val="238"/>
    </font>
    <font>
      <sz val="10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rgb="FF000000"/>
      <name val="Calibri"/>
      <family val="2"/>
      <charset val="238"/>
    </font>
    <font>
      <u/>
      <sz val="11"/>
      <color theme="10"/>
      <name val="Arial"/>
      <family val="2"/>
      <charset val="238"/>
    </font>
    <font>
      <u/>
      <sz val="11"/>
      <color rgb="FF0000FF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5"/>
      </patternFill>
    </fill>
    <fill>
      <patternFill patternType="solid">
        <fgColor indexed="45"/>
        <bgColor indexed="47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1">
    <xf numFmtId="0" fontId="0" fillId="0" borderId="0"/>
    <xf numFmtId="0" fontId="9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9" fillId="8" borderId="0" applyNumberFormat="0" applyBorder="0" applyAlignment="0" applyProtection="0"/>
    <xf numFmtId="0" fontId="20" fillId="9" borderId="0" applyNumberFormat="0" applyBorder="0" applyAlignment="0" applyProtection="0"/>
    <xf numFmtId="0" fontId="10" fillId="10" borderId="0" applyNumberFormat="0" applyBorder="0" applyAlignment="0" applyProtection="0"/>
    <xf numFmtId="0" fontId="7" fillId="0" borderId="0"/>
    <xf numFmtId="0" fontId="23" fillId="0" borderId="0"/>
    <xf numFmtId="0" fontId="17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Border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" fillId="0" borderId="0" applyBorder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12" borderId="0" applyNumberFormat="0" applyBorder="0" applyAlignment="0" applyProtection="0"/>
    <xf numFmtId="0" fontId="7" fillId="0" borderId="0"/>
    <xf numFmtId="0" fontId="12" fillId="0" borderId="0"/>
    <xf numFmtId="0" fontId="8" fillId="0" borderId="0"/>
    <xf numFmtId="0" fontId="23" fillId="0" borderId="0"/>
    <xf numFmtId="0" fontId="7" fillId="0" borderId="0"/>
    <xf numFmtId="0" fontId="22" fillId="0" borderId="0"/>
    <xf numFmtId="0" fontId="16" fillId="12" borderId="19" applyNumberFormat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60">
    <xf numFmtId="0" fontId="0" fillId="0" borderId="0" xfId="0"/>
    <xf numFmtId="0" fontId="2" fillId="2" borderId="1" xfId="0" applyFont="1" applyFill="1" applyBorder="1" applyAlignment="1" applyProtection="1">
      <alignment vertical="center"/>
      <protection locked="0"/>
    </xf>
    <xf numFmtId="44" fontId="3" fillId="3" borderId="1" xfId="0" applyNumberFormat="1" applyFont="1" applyFill="1" applyBorder="1" applyAlignment="1">
      <alignment horizontal="right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vertical="center"/>
    </xf>
    <xf numFmtId="0" fontId="3" fillId="3" borderId="17" xfId="0" applyFont="1" applyFill="1" applyBorder="1" applyAlignment="1">
      <alignment horizontal="center"/>
    </xf>
    <xf numFmtId="164" fontId="3" fillId="3" borderId="17" xfId="0" applyNumberFormat="1" applyFont="1" applyFill="1" applyBorder="1" applyAlignment="1">
      <alignment horizontal="center"/>
    </xf>
    <xf numFmtId="0" fontId="2" fillId="2" borderId="17" xfId="0" applyFont="1" applyFill="1" applyBorder="1" applyAlignment="1" applyProtection="1">
      <alignment vertical="center"/>
      <protection locked="0"/>
    </xf>
    <xf numFmtId="0" fontId="4" fillId="2" borderId="18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5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textRotation="90"/>
    </xf>
    <xf numFmtId="44" fontId="6" fillId="3" borderId="17" xfId="0" applyNumberFormat="1" applyFont="1" applyFill="1" applyBorder="1" applyAlignment="1">
      <alignment horizontal="center" textRotation="90"/>
    </xf>
    <xf numFmtId="0" fontId="6" fillId="3" borderId="17" xfId="0" applyFont="1" applyFill="1" applyBorder="1" applyAlignment="1">
      <alignment horizontal="center" textRotation="90" wrapText="1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42" fontId="0" fillId="4" borderId="7" xfId="0" applyNumberFormat="1" applyFill="1" applyBorder="1"/>
    <xf numFmtId="42" fontId="0" fillId="4" borderId="8" xfId="0" applyNumberFormat="1" applyFill="1" applyBorder="1"/>
    <xf numFmtId="42" fontId="0" fillId="4" borderId="9" xfId="0" applyNumberFormat="1" applyFill="1" applyBorder="1"/>
    <xf numFmtId="42" fontId="0" fillId="5" borderId="15" xfId="0" applyNumberFormat="1" applyFill="1" applyBorder="1"/>
    <xf numFmtId="42" fontId="1" fillId="4" borderId="7" xfId="0" applyNumberFormat="1" applyFont="1" applyFill="1" applyBorder="1"/>
    <xf numFmtId="42" fontId="1" fillId="4" borderId="8" xfId="0" applyNumberFormat="1" applyFont="1" applyFill="1" applyBorder="1"/>
    <xf numFmtId="44" fontId="3" fillId="3" borderId="20" xfId="0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center"/>
    </xf>
    <xf numFmtId="44" fontId="3" fillId="2" borderId="4" xfId="0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44" fontId="3" fillId="2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textRotation="90"/>
    </xf>
    <xf numFmtId="44" fontId="0" fillId="0" borderId="0" xfId="0" applyNumberFormat="1"/>
    <xf numFmtId="8" fontId="3" fillId="2" borderId="1" xfId="0" applyNumberFormat="1" applyFont="1" applyFill="1" applyBorder="1" applyAlignment="1">
      <alignment vertical="center"/>
    </xf>
    <xf numFmtId="42" fontId="1" fillId="4" borderId="12" xfId="0" applyNumberFormat="1" applyFont="1" applyFill="1" applyBorder="1"/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49" fontId="3" fillId="13" borderId="2" xfId="0" applyNumberFormat="1" applyFont="1" applyFill="1" applyBorder="1" applyAlignment="1">
      <alignment vertical="center"/>
    </xf>
    <xf numFmtId="0" fontId="3" fillId="13" borderId="1" xfId="0" applyFont="1" applyFill="1" applyBorder="1" applyAlignment="1">
      <alignment horizontal="center"/>
    </xf>
    <xf numFmtId="44" fontId="3" fillId="13" borderId="1" xfId="0" applyNumberFormat="1" applyFont="1" applyFill="1" applyBorder="1" applyAlignment="1">
      <alignment vertical="center"/>
    </xf>
    <xf numFmtId="0" fontId="2" fillId="13" borderId="1" xfId="0" applyFont="1" applyFill="1" applyBorder="1" applyAlignment="1" applyProtection="1">
      <alignment horizontal="center" vertical="center"/>
      <protection locked="0"/>
    </xf>
    <xf numFmtId="44" fontId="3" fillId="13" borderId="1" xfId="0" applyNumberFormat="1" applyFont="1" applyFill="1" applyBorder="1" applyAlignment="1">
      <alignment horizontal="right" vertical="center"/>
    </xf>
    <xf numFmtId="0" fontId="2" fillId="13" borderId="1" xfId="0" applyFont="1" applyFill="1" applyBorder="1" applyAlignment="1" applyProtection="1">
      <alignment vertical="center"/>
      <protection locked="0"/>
    </xf>
    <xf numFmtId="0" fontId="2" fillId="13" borderId="8" xfId="0" applyFont="1" applyFill="1" applyBorder="1" applyAlignment="1" applyProtection="1">
      <alignment vertical="center"/>
      <protection locked="0"/>
    </xf>
    <xf numFmtId="0" fontId="0" fillId="13" borderId="0" xfId="0" applyFill="1"/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</cellXfs>
  <cellStyles count="31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Normal" xfId="7"/>
    <cellStyle name="Excel Built-in Normal 2" xfId="8"/>
    <cellStyle name="Footnote" xfId="9"/>
    <cellStyle name="Good" xfId="10"/>
    <cellStyle name="Heading" xfId="11"/>
    <cellStyle name="Heading 1" xfId="12"/>
    <cellStyle name="Heading 2" xfId="13"/>
    <cellStyle name="Hypertextový odkaz 2" xfId="14"/>
    <cellStyle name="Hypertextový odkaz 3" xfId="15"/>
    <cellStyle name="Hypertextový odkaz 4" xfId="16"/>
    <cellStyle name="Hypertextový odkaz 5" xfId="17"/>
    <cellStyle name="Hypertextový odkaz 6" xfId="18"/>
    <cellStyle name="Hypertextový odkaz 7" xfId="19"/>
    <cellStyle name="Neutral" xfId="20"/>
    <cellStyle name="Normální" xfId="0" builtinId="0"/>
    <cellStyle name="Normální 2" xfId="21"/>
    <cellStyle name="Normální 2 2" xfId="22"/>
    <cellStyle name="Normální 2 3" xfId="23"/>
    <cellStyle name="Normální 3" xfId="24"/>
    <cellStyle name="Normální 4" xfId="25"/>
    <cellStyle name="Normální 5" xfId="26"/>
    <cellStyle name="Note" xfId="27"/>
    <cellStyle name="Status" xfId="28"/>
    <cellStyle name="Text" xfId="29"/>
    <cellStyle name="Warning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R176"/>
  <sheetViews>
    <sheetView tabSelected="1" zoomScaleNormal="100" workbookViewId="0">
      <selection activeCell="C159" sqref="C159"/>
    </sheetView>
  </sheetViews>
  <sheetFormatPr defaultColWidth="8.85546875" defaultRowHeight="15" x14ac:dyDescent="0.25"/>
  <cols>
    <col min="1" max="1" width="30.42578125" customWidth="1"/>
    <col min="2" max="2" width="5" bestFit="1" customWidth="1"/>
    <col min="3" max="3" width="8" bestFit="1" customWidth="1"/>
    <col min="4" max="4" width="15.140625" bestFit="1" customWidth="1"/>
    <col min="5" max="13" width="3.7109375" style="39" bestFit="1" customWidth="1"/>
    <col min="14" max="14" width="3.7109375" style="39" customWidth="1"/>
    <col min="15" max="15" width="11.28515625" bestFit="1" customWidth="1"/>
    <col min="16" max="16" width="14.85546875" customWidth="1"/>
    <col min="17" max="17" width="17.7109375" customWidth="1"/>
    <col min="18" max="18" width="11.140625" bestFit="1" customWidth="1"/>
  </cols>
  <sheetData>
    <row r="1" spans="1:17" ht="108.75" thickBot="1" x14ac:dyDescent="0.3">
      <c r="A1" s="14" t="s">
        <v>0</v>
      </c>
      <c r="B1" s="15" t="s">
        <v>1</v>
      </c>
      <c r="C1" s="15" t="s">
        <v>2</v>
      </c>
      <c r="D1" s="16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33" t="s">
        <v>13</v>
      </c>
      <c r="O1" s="17" t="s">
        <v>14</v>
      </c>
      <c r="P1" s="18" t="s">
        <v>198</v>
      </c>
      <c r="Q1" s="19" t="s">
        <v>15</v>
      </c>
    </row>
    <row r="2" spans="1:17" x14ac:dyDescent="0.25">
      <c r="A2" s="27" t="s">
        <v>16</v>
      </c>
      <c r="B2" s="28">
        <v>5</v>
      </c>
      <c r="C2" s="28">
        <f>IF(B2&gt;54,4,IF(B2&gt;29,3,IF(B2&gt;14,2,IF(B2&gt;4,1,0))))</f>
        <v>1</v>
      </c>
      <c r="D2" s="29">
        <f>B2*50</f>
        <v>250</v>
      </c>
      <c r="E2" s="37"/>
      <c r="F2" s="37"/>
      <c r="G2" s="37"/>
      <c r="H2" s="37"/>
      <c r="I2" s="37"/>
      <c r="J2" s="37"/>
      <c r="K2" s="37"/>
      <c r="L2" s="37"/>
      <c r="M2" s="37"/>
      <c r="N2" s="37">
        <v>1</v>
      </c>
      <c r="O2" s="26">
        <f>IF(D2-E2*250-F2*160-(G2+H2+I2+J2+K2+L2+M2)*70-N2*299&gt;=0,0,(D2-E2*250-F2*160-(G2+H2+I2+J2+K2+L2+M2)*70-N2*299)*-1)</f>
        <v>49</v>
      </c>
      <c r="P2" s="11"/>
      <c r="Q2" s="12" t="s">
        <v>17</v>
      </c>
    </row>
    <row r="3" spans="1:17" x14ac:dyDescent="0.25">
      <c r="A3" s="30" t="s">
        <v>18</v>
      </c>
      <c r="B3" s="31">
        <v>27</v>
      </c>
      <c r="C3" s="31">
        <f t="shared" ref="C3:C44" si="0">IF(B3&gt;54,4,IF(B3&gt;29,3,IF(B3&gt;14,2,IF(B3&gt;4,1,0))))</f>
        <v>2</v>
      </c>
      <c r="D3" s="32">
        <f t="shared" ref="D3:D44" si="1">B3*50</f>
        <v>1350</v>
      </c>
      <c r="E3" s="38"/>
      <c r="F3" s="38"/>
      <c r="G3" s="38"/>
      <c r="H3" s="38"/>
      <c r="I3" s="38"/>
      <c r="J3" s="38"/>
      <c r="K3" s="38"/>
      <c r="L3" s="38">
        <v>1</v>
      </c>
      <c r="M3" s="38">
        <v>1</v>
      </c>
      <c r="N3" s="38">
        <v>4</v>
      </c>
      <c r="O3" s="2">
        <f t="shared" ref="O3:O43" si="2">IF(D3-E3*250-F3*160-(G3+H3+I3+J3+K3+L3+M3)*70-N3*299&gt;=0,0,(D3-E3*250-F3*160-(G3+H3+I3+J3+K3+L3+M3)*70-N3*299)*-1)</f>
        <v>0</v>
      </c>
      <c r="P3" s="1"/>
      <c r="Q3" s="13" t="s">
        <v>17</v>
      </c>
    </row>
    <row r="4" spans="1:17" s="47" customFormat="1" x14ac:dyDescent="0.25">
      <c r="A4" s="40" t="s">
        <v>19</v>
      </c>
      <c r="B4" s="41">
        <v>23</v>
      </c>
      <c r="C4" s="41">
        <f t="shared" si="0"/>
        <v>2</v>
      </c>
      <c r="D4" s="42">
        <f t="shared" si="1"/>
        <v>1150</v>
      </c>
      <c r="E4" s="43"/>
      <c r="F4" s="43"/>
      <c r="G4" s="43"/>
      <c r="H4" s="43">
        <v>0</v>
      </c>
      <c r="I4" s="43">
        <v>17</v>
      </c>
      <c r="J4" s="43"/>
      <c r="K4" s="43"/>
      <c r="L4" s="43"/>
      <c r="M4" s="43"/>
      <c r="N4" s="43"/>
      <c r="O4" s="44">
        <f t="shared" si="2"/>
        <v>40</v>
      </c>
      <c r="P4" s="45" t="s">
        <v>302</v>
      </c>
      <c r="Q4" s="46" t="s">
        <v>17</v>
      </c>
    </row>
    <row r="5" spans="1:17" x14ac:dyDescent="0.25">
      <c r="A5" s="30" t="s">
        <v>20</v>
      </c>
      <c r="B5" s="31">
        <v>7</v>
      </c>
      <c r="C5" s="31">
        <f t="shared" si="0"/>
        <v>1</v>
      </c>
      <c r="D5" s="32">
        <f t="shared" si="1"/>
        <v>350</v>
      </c>
      <c r="E5" s="38">
        <v>1</v>
      </c>
      <c r="F5" s="38">
        <v>1</v>
      </c>
      <c r="G5" s="38">
        <v>1</v>
      </c>
      <c r="H5" s="38">
        <v>1</v>
      </c>
      <c r="I5" s="38">
        <v>1</v>
      </c>
      <c r="J5" s="38">
        <v>1</v>
      </c>
      <c r="K5" s="38">
        <v>1</v>
      </c>
      <c r="L5" s="38">
        <v>1</v>
      </c>
      <c r="M5" s="38">
        <v>1</v>
      </c>
      <c r="N5" s="38">
        <v>1</v>
      </c>
      <c r="O5" s="2">
        <f t="shared" si="2"/>
        <v>849</v>
      </c>
      <c r="P5" s="1"/>
      <c r="Q5" s="13" t="s">
        <v>17</v>
      </c>
    </row>
    <row r="6" spans="1:17" s="47" customFormat="1" x14ac:dyDescent="0.25">
      <c r="A6" s="40" t="s">
        <v>21</v>
      </c>
      <c r="B6" s="41">
        <v>16</v>
      </c>
      <c r="C6" s="41">
        <f t="shared" si="0"/>
        <v>2</v>
      </c>
      <c r="D6" s="42">
        <f t="shared" si="1"/>
        <v>800</v>
      </c>
      <c r="E6" s="43"/>
      <c r="F6" s="43"/>
      <c r="G6" s="43"/>
      <c r="H6" s="43"/>
      <c r="I6" s="43"/>
      <c r="J6" s="43"/>
      <c r="K6" s="43"/>
      <c r="L6" s="43"/>
      <c r="M6" s="43"/>
      <c r="N6" s="43">
        <v>2</v>
      </c>
      <c r="O6" s="44">
        <f t="shared" si="2"/>
        <v>0</v>
      </c>
      <c r="P6" s="45" t="s">
        <v>303</v>
      </c>
      <c r="Q6" s="46" t="s">
        <v>17</v>
      </c>
    </row>
    <row r="7" spans="1:17" s="47" customFormat="1" x14ac:dyDescent="0.25">
      <c r="A7" s="40" t="s">
        <v>22</v>
      </c>
      <c r="B7" s="41">
        <v>20</v>
      </c>
      <c r="C7" s="41">
        <f t="shared" si="0"/>
        <v>2</v>
      </c>
      <c r="D7" s="42">
        <f t="shared" si="1"/>
        <v>1000</v>
      </c>
      <c r="E7" s="43">
        <v>2</v>
      </c>
      <c r="F7" s="43">
        <v>2</v>
      </c>
      <c r="G7" s="43"/>
      <c r="H7" s="43"/>
      <c r="I7" s="43"/>
      <c r="J7" s="43"/>
      <c r="K7" s="43"/>
      <c r="L7" s="43">
        <v>1</v>
      </c>
      <c r="M7" s="43">
        <v>1</v>
      </c>
      <c r="N7" s="43"/>
      <c r="O7" s="44">
        <f t="shared" si="2"/>
        <v>0</v>
      </c>
      <c r="P7" s="45" t="s">
        <v>257</v>
      </c>
      <c r="Q7" s="46" t="s">
        <v>17</v>
      </c>
    </row>
    <row r="8" spans="1:17" s="47" customFormat="1" x14ac:dyDescent="0.25">
      <c r="A8" s="40" t="s">
        <v>23</v>
      </c>
      <c r="B8" s="41">
        <v>33</v>
      </c>
      <c r="C8" s="41">
        <f t="shared" si="0"/>
        <v>3</v>
      </c>
      <c r="D8" s="42">
        <f t="shared" si="1"/>
        <v>1650</v>
      </c>
      <c r="E8" s="43">
        <v>1</v>
      </c>
      <c r="F8" s="43">
        <v>1</v>
      </c>
      <c r="G8" s="43"/>
      <c r="H8" s="43"/>
      <c r="I8" s="43"/>
      <c r="J8" s="43"/>
      <c r="K8" s="43"/>
      <c r="L8" s="43"/>
      <c r="M8" s="43"/>
      <c r="N8" s="43">
        <v>4</v>
      </c>
      <c r="O8" s="44">
        <f t="shared" si="2"/>
        <v>0</v>
      </c>
      <c r="P8" s="45" t="s">
        <v>299</v>
      </c>
      <c r="Q8" s="46" t="s">
        <v>17</v>
      </c>
    </row>
    <row r="9" spans="1:17" x14ac:dyDescent="0.25">
      <c r="A9" s="30" t="s">
        <v>24</v>
      </c>
      <c r="B9" s="31">
        <v>7</v>
      </c>
      <c r="C9" s="31">
        <f t="shared" si="0"/>
        <v>1</v>
      </c>
      <c r="D9" s="32">
        <f t="shared" si="1"/>
        <v>350</v>
      </c>
      <c r="E9" s="38"/>
      <c r="F9" s="38"/>
      <c r="G9" s="38">
        <v>3</v>
      </c>
      <c r="H9" s="38">
        <v>3</v>
      </c>
      <c r="I9" s="38">
        <v>3</v>
      </c>
      <c r="J9" s="38">
        <v>3</v>
      </c>
      <c r="K9" s="38">
        <v>3</v>
      </c>
      <c r="L9" s="38">
        <v>3</v>
      </c>
      <c r="M9" s="38">
        <v>3</v>
      </c>
      <c r="N9" s="38">
        <v>0</v>
      </c>
      <c r="O9" s="2">
        <f t="shared" si="2"/>
        <v>1120</v>
      </c>
      <c r="P9" s="1"/>
      <c r="Q9" s="13" t="s">
        <v>17</v>
      </c>
    </row>
    <row r="10" spans="1:17" s="47" customFormat="1" x14ac:dyDescent="0.25">
      <c r="A10" s="40" t="s">
        <v>25</v>
      </c>
      <c r="B10" s="41">
        <v>17</v>
      </c>
      <c r="C10" s="41">
        <f t="shared" si="0"/>
        <v>2</v>
      </c>
      <c r="D10" s="42">
        <f t="shared" si="1"/>
        <v>850</v>
      </c>
      <c r="E10" s="43">
        <v>1</v>
      </c>
      <c r="F10" s="43">
        <v>1</v>
      </c>
      <c r="G10" s="43"/>
      <c r="H10" s="43"/>
      <c r="I10" s="43"/>
      <c r="J10" s="43"/>
      <c r="K10" s="43"/>
      <c r="L10" s="43"/>
      <c r="M10" s="43"/>
      <c r="N10" s="43">
        <v>2</v>
      </c>
      <c r="O10" s="44">
        <f t="shared" si="2"/>
        <v>158</v>
      </c>
      <c r="P10" s="45" t="s">
        <v>237</v>
      </c>
      <c r="Q10" s="46" t="s">
        <v>17</v>
      </c>
    </row>
    <row r="11" spans="1:17" s="47" customFormat="1" x14ac:dyDescent="0.25">
      <c r="A11" s="40" t="s">
        <v>26</v>
      </c>
      <c r="B11" s="41">
        <v>26</v>
      </c>
      <c r="C11" s="41">
        <f t="shared" si="0"/>
        <v>2</v>
      </c>
      <c r="D11" s="42">
        <f t="shared" si="1"/>
        <v>1300</v>
      </c>
      <c r="E11" s="43">
        <v>1</v>
      </c>
      <c r="F11" s="43">
        <v>1</v>
      </c>
      <c r="G11" s="43"/>
      <c r="H11" s="43"/>
      <c r="I11" s="43"/>
      <c r="J11" s="43"/>
      <c r="K11" s="43"/>
      <c r="L11" s="43">
        <v>4</v>
      </c>
      <c r="M11" s="43">
        <v>4</v>
      </c>
      <c r="N11" s="43">
        <v>1</v>
      </c>
      <c r="O11" s="44">
        <f t="shared" si="2"/>
        <v>0</v>
      </c>
      <c r="P11" s="45" t="s">
        <v>284</v>
      </c>
      <c r="Q11" s="46" t="s">
        <v>17</v>
      </c>
    </row>
    <row r="12" spans="1:17" x14ac:dyDescent="0.25">
      <c r="A12" s="30" t="s">
        <v>27</v>
      </c>
      <c r="B12" s="31">
        <v>33</v>
      </c>
      <c r="C12" s="31">
        <f t="shared" si="0"/>
        <v>3</v>
      </c>
      <c r="D12" s="32">
        <f t="shared" si="1"/>
        <v>1650</v>
      </c>
      <c r="E12" s="38"/>
      <c r="F12" s="38"/>
      <c r="G12" s="38">
        <v>1</v>
      </c>
      <c r="H12" s="38">
        <v>1</v>
      </c>
      <c r="I12" s="38">
        <v>1</v>
      </c>
      <c r="J12" s="38">
        <v>1</v>
      </c>
      <c r="K12" s="38">
        <v>1</v>
      </c>
      <c r="L12" s="38">
        <v>1</v>
      </c>
      <c r="M12" s="38">
        <v>1</v>
      </c>
      <c r="N12" s="38">
        <v>4</v>
      </c>
      <c r="O12" s="2">
        <f t="shared" si="2"/>
        <v>36</v>
      </c>
      <c r="P12" s="1"/>
      <c r="Q12" s="13" t="s">
        <v>17</v>
      </c>
    </row>
    <row r="13" spans="1:17" s="47" customFormat="1" x14ac:dyDescent="0.25">
      <c r="A13" s="40" t="s">
        <v>28</v>
      </c>
      <c r="B13" s="41">
        <v>11</v>
      </c>
      <c r="C13" s="41">
        <f t="shared" si="0"/>
        <v>1</v>
      </c>
      <c r="D13" s="42">
        <f t="shared" si="1"/>
        <v>550</v>
      </c>
      <c r="E13" s="43"/>
      <c r="F13" s="43"/>
      <c r="G13" s="43"/>
      <c r="H13" s="43"/>
      <c r="I13" s="43"/>
      <c r="J13" s="43"/>
      <c r="K13" s="43">
        <v>1</v>
      </c>
      <c r="L13" s="43">
        <v>1</v>
      </c>
      <c r="M13" s="43">
        <v>1</v>
      </c>
      <c r="N13" s="43">
        <v>1</v>
      </c>
      <c r="O13" s="44">
        <f t="shared" si="2"/>
        <v>0</v>
      </c>
      <c r="P13" s="45" t="s">
        <v>231</v>
      </c>
      <c r="Q13" s="46" t="s">
        <v>17</v>
      </c>
    </row>
    <row r="14" spans="1:17" s="47" customFormat="1" x14ac:dyDescent="0.25">
      <c r="A14" s="40" t="s">
        <v>29</v>
      </c>
      <c r="B14" s="41">
        <v>29</v>
      </c>
      <c r="C14" s="41">
        <f t="shared" si="0"/>
        <v>2</v>
      </c>
      <c r="D14" s="42">
        <f t="shared" si="1"/>
        <v>1450</v>
      </c>
      <c r="E14" s="43"/>
      <c r="F14" s="43"/>
      <c r="G14" s="43">
        <v>5</v>
      </c>
      <c r="H14" s="43">
        <v>5</v>
      </c>
      <c r="I14" s="43">
        <v>5</v>
      </c>
      <c r="J14" s="43">
        <v>5</v>
      </c>
      <c r="K14" s="43"/>
      <c r="L14" s="43"/>
      <c r="M14" s="43"/>
      <c r="N14" s="43"/>
      <c r="O14" s="44">
        <f t="shared" si="2"/>
        <v>0</v>
      </c>
      <c r="P14" s="45" t="s">
        <v>256</v>
      </c>
      <c r="Q14" s="46" t="s">
        <v>30</v>
      </c>
    </row>
    <row r="15" spans="1:17" x14ac:dyDescent="0.25">
      <c r="A15" s="30" t="s">
        <v>31</v>
      </c>
      <c r="B15" s="31">
        <v>7</v>
      </c>
      <c r="C15" s="31">
        <f t="shared" si="0"/>
        <v>1</v>
      </c>
      <c r="D15" s="32">
        <f t="shared" si="1"/>
        <v>350</v>
      </c>
      <c r="E15" s="38"/>
      <c r="F15" s="38"/>
      <c r="G15" s="38">
        <v>3</v>
      </c>
      <c r="H15" s="38">
        <v>2</v>
      </c>
      <c r="I15" s="38"/>
      <c r="J15" s="38"/>
      <c r="K15" s="38"/>
      <c r="L15" s="38"/>
      <c r="M15" s="38"/>
      <c r="N15" s="38"/>
      <c r="O15" s="2">
        <f t="shared" si="2"/>
        <v>0</v>
      </c>
      <c r="P15" s="1"/>
      <c r="Q15" s="13" t="s">
        <v>30</v>
      </c>
    </row>
    <row r="16" spans="1:17" s="47" customFormat="1" x14ac:dyDescent="0.25">
      <c r="A16" s="40" t="s">
        <v>32</v>
      </c>
      <c r="B16" s="41">
        <v>29</v>
      </c>
      <c r="C16" s="41">
        <f t="shared" si="0"/>
        <v>2</v>
      </c>
      <c r="D16" s="42">
        <f t="shared" si="1"/>
        <v>1450</v>
      </c>
      <c r="E16" s="43"/>
      <c r="F16" s="43"/>
      <c r="G16" s="43">
        <v>5</v>
      </c>
      <c r="H16" s="43">
        <v>5</v>
      </c>
      <c r="I16" s="43">
        <v>5</v>
      </c>
      <c r="J16" s="43">
        <v>5</v>
      </c>
      <c r="K16" s="43"/>
      <c r="L16" s="43"/>
      <c r="M16" s="43"/>
      <c r="N16" s="43"/>
      <c r="O16" s="44">
        <f t="shared" si="2"/>
        <v>0</v>
      </c>
      <c r="P16" s="45" t="s">
        <v>223</v>
      </c>
      <c r="Q16" s="46" t="s">
        <v>30</v>
      </c>
    </row>
    <row r="17" spans="1:17" s="47" customFormat="1" x14ac:dyDescent="0.25">
      <c r="A17" s="40" t="s">
        <v>33</v>
      </c>
      <c r="B17" s="41">
        <v>5</v>
      </c>
      <c r="C17" s="41">
        <f t="shared" si="0"/>
        <v>1</v>
      </c>
      <c r="D17" s="42">
        <f t="shared" si="1"/>
        <v>250</v>
      </c>
      <c r="E17" s="43"/>
      <c r="F17" s="43"/>
      <c r="G17" s="43">
        <v>3</v>
      </c>
      <c r="H17" s="43">
        <v>1</v>
      </c>
      <c r="I17" s="43"/>
      <c r="J17" s="43"/>
      <c r="K17" s="43"/>
      <c r="L17" s="43"/>
      <c r="M17" s="43"/>
      <c r="N17" s="43"/>
      <c r="O17" s="44">
        <f t="shared" si="2"/>
        <v>30</v>
      </c>
      <c r="P17" s="45" t="s">
        <v>300</v>
      </c>
      <c r="Q17" s="46" t="s">
        <v>30</v>
      </c>
    </row>
    <row r="18" spans="1:17" s="47" customFormat="1" x14ac:dyDescent="0.25">
      <c r="A18" s="40" t="s">
        <v>34</v>
      </c>
      <c r="B18" s="41">
        <v>31</v>
      </c>
      <c r="C18" s="41">
        <f t="shared" si="0"/>
        <v>3</v>
      </c>
      <c r="D18" s="42">
        <f t="shared" si="1"/>
        <v>1550</v>
      </c>
      <c r="E18" s="43"/>
      <c r="F18" s="43"/>
      <c r="G18" s="43"/>
      <c r="H18" s="43"/>
      <c r="I18" s="43"/>
      <c r="J18" s="43"/>
      <c r="K18" s="43"/>
      <c r="L18" s="43"/>
      <c r="M18" s="43"/>
      <c r="N18" s="43">
        <v>5</v>
      </c>
      <c r="O18" s="44">
        <f t="shared" si="2"/>
        <v>0</v>
      </c>
      <c r="P18" s="45" t="s">
        <v>247</v>
      </c>
      <c r="Q18" s="46" t="s">
        <v>30</v>
      </c>
    </row>
    <row r="19" spans="1:17" s="47" customFormat="1" x14ac:dyDescent="0.25">
      <c r="A19" s="40" t="s">
        <v>35</v>
      </c>
      <c r="B19" s="41">
        <v>30</v>
      </c>
      <c r="C19" s="41">
        <f t="shared" si="0"/>
        <v>3</v>
      </c>
      <c r="D19" s="42">
        <f t="shared" si="1"/>
        <v>1500</v>
      </c>
      <c r="E19" s="43"/>
      <c r="F19" s="43"/>
      <c r="G19" s="43">
        <v>5</v>
      </c>
      <c r="H19" s="43">
        <v>8</v>
      </c>
      <c r="I19" s="43">
        <v>8</v>
      </c>
      <c r="J19" s="43"/>
      <c r="K19" s="43"/>
      <c r="L19" s="43"/>
      <c r="M19" s="43"/>
      <c r="N19" s="43"/>
      <c r="O19" s="44">
        <f t="shared" si="2"/>
        <v>0</v>
      </c>
      <c r="P19" s="45" t="s">
        <v>272</v>
      </c>
      <c r="Q19" s="46" t="s">
        <v>30</v>
      </c>
    </row>
    <row r="20" spans="1:17" s="47" customFormat="1" x14ac:dyDescent="0.25">
      <c r="A20" s="40" t="s">
        <v>36</v>
      </c>
      <c r="B20" s="41">
        <v>26</v>
      </c>
      <c r="C20" s="41">
        <f t="shared" si="0"/>
        <v>2</v>
      </c>
      <c r="D20" s="42">
        <f t="shared" si="1"/>
        <v>1300</v>
      </c>
      <c r="E20" s="43">
        <v>1</v>
      </c>
      <c r="F20" s="43">
        <v>1</v>
      </c>
      <c r="G20" s="43"/>
      <c r="H20" s="43"/>
      <c r="I20" s="43"/>
      <c r="J20" s="43"/>
      <c r="K20" s="43"/>
      <c r="L20" s="43"/>
      <c r="M20" s="43"/>
      <c r="N20" s="43">
        <v>3</v>
      </c>
      <c r="O20" s="44">
        <f t="shared" si="2"/>
        <v>7</v>
      </c>
      <c r="P20" s="45" t="s">
        <v>216</v>
      </c>
      <c r="Q20" s="46" t="s">
        <v>30</v>
      </c>
    </row>
    <row r="21" spans="1:17" s="47" customFormat="1" x14ac:dyDescent="0.25">
      <c r="A21" s="40" t="s">
        <v>37</v>
      </c>
      <c r="B21" s="41">
        <v>10</v>
      </c>
      <c r="C21" s="41">
        <f t="shared" si="0"/>
        <v>1</v>
      </c>
      <c r="D21" s="42">
        <f t="shared" si="1"/>
        <v>500</v>
      </c>
      <c r="E21" s="43">
        <v>1</v>
      </c>
      <c r="F21" s="43">
        <v>1</v>
      </c>
      <c r="G21" s="43"/>
      <c r="H21" s="43"/>
      <c r="I21" s="43"/>
      <c r="J21" s="43"/>
      <c r="K21" s="43"/>
      <c r="L21" s="43"/>
      <c r="M21" s="43"/>
      <c r="N21" s="43">
        <v>1</v>
      </c>
      <c r="O21" s="44">
        <f t="shared" si="2"/>
        <v>209</v>
      </c>
      <c r="P21" s="45" t="s">
        <v>218</v>
      </c>
      <c r="Q21" s="46" t="s">
        <v>30</v>
      </c>
    </row>
    <row r="22" spans="1:17" s="47" customFormat="1" x14ac:dyDescent="0.25">
      <c r="A22" s="40" t="s">
        <v>38</v>
      </c>
      <c r="B22" s="41">
        <v>18</v>
      </c>
      <c r="C22" s="41">
        <f t="shared" si="0"/>
        <v>2</v>
      </c>
      <c r="D22" s="42">
        <f t="shared" si="1"/>
        <v>900</v>
      </c>
      <c r="E22" s="43"/>
      <c r="F22" s="43"/>
      <c r="G22" s="43">
        <v>1</v>
      </c>
      <c r="H22" s="43">
        <v>1</v>
      </c>
      <c r="I22" s="43">
        <v>1</v>
      </c>
      <c r="J22" s="43">
        <v>1</v>
      </c>
      <c r="K22" s="43">
        <v>2</v>
      </c>
      <c r="L22" s="43"/>
      <c r="M22" s="43">
        <v>2</v>
      </c>
      <c r="N22" s="43">
        <v>1</v>
      </c>
      <c r="O22" s="44">
        <f t="shared" si="2"/>
        <v>0</v>
      </c>
      <c r="P22" s="45" t="s">
        <v>276</v>
      </c>
      <c r="Q22" s="46" t="s">
        <v>30</v>
      </c>
    </row>
    <row r="23" spans="1:17" s="47" customFormat="1" x14ac:dyDescent="0.25">
      <c r="A23" s="40" t="s">
        <v>39</v>
      </c>
      <c r="B23" s="41">
        <v>5</v>
      </c>
      <c r="C23" s="41">
        <f t="shared" si="0"/>
        <v>1</v>
      </c>
      <c r="D23" s="42">
        <f t="shared" si="1"/>
        <v>250</v>
      </c>
      <c r="E23" s="43">
        <v>1</v>
      </c>
      <c r="F23" s="43"/>
      <c r="G23" s="43"/>
      <c r="H23" s="43"/>
      <c r="I23" s="43"/>
      <c r="J23" s="43"/>
      <c r="K23" s="43"/>
      <c r="L23" s="43"/>
      <c r="M23" s="43"/>
      <c r="N23" s="43"/>
      <c r="O23" s="44">
        <f t="shared" si="2"/>
        <v>0</v>
      </c>
      <c r="P23" s="45" t="s">
        <v>277</v>
      </c>
      <c r="Q23" s="46" t="s">
        <v>30</v>
      </c>
    </row>
    <row r="24" spans="1:17" s="47" customFormat="1" x14ac:dyDescent="0.25">
      <c r="A24" s="40" t="s">
        <v>40</v>
      </c>
      <c r="B24" s="41">
        <v>29</v>
      </c>
      <c r="C24" s="41">
        <f t="shared" si="0"/>
        <v>2</v>
      </c>
      <c r="D24" s="42">
        <f t="shared" si="1"/>
        <v>1450</v>
      </c>
      <c r="E24" s="43">
        <v>1</v>
      </c>
      <c r="F24" s="43">
        <v>1</v>
      </c>
      <c r="G24" s="43"/>
      <c r="H24" s="43">
        <v>4</v>
      </c>
      <c r="I24" s="43">
        <v>3</v>
      </c>
      <c r="J24" s="43">
        <v>2</v>
      </c>
      <c r="K24" s="43">
        <v>2</v>
      </c>
      <c r="L24" s="43"/>
      <c r="M24" s="43"/>
      <c r="N24" s="43">
        <v>2</v>
      </c>
      <c r="O24" s="44">
        <f t="shared" si="2"/>
        <v>328</v>
      </c>
      <c r="P24" s="45" t="s">
        <v>232</v>
      </c>
      <c r="Q24" s="46" t="s">
        <v>41</v>
      </c>
    </row>
    <row r="25" spans="1:17" x14ac:dyDescent="0.25">
      <c r="A25" s="30" t="s">
        <v>42</v>
      </c>
      <c r="B25" s="31">
        <v>22</v>
      </c>
      <c r="C25" s="31">
        <f t="shared" si="0"/>
        <v>2</v>
      </c>
      <c r="D25" s="32">
        <f t="shared" si="1"/>
        <v>1100</v>
      </c>
      <c r="E25" s="38"/>
      <c r="F25" s="38"/>
      <c r="G25" s="38"/>
      <c r="H25" s="38"/>
      <c r="I25" s="38"/>
      <c r="J25" s="38"/>
      <c r="K25" s="38"/>
      <c r="L25" s="38"/>
      <c r="M25" s="38"/>
      <c r="N25" s="38">
        <v>4</v>
      </c>
      <c r="O25" s="2">
        <f t="shared" si="2"/>
        <v>96</v>
      </c>
      <c r="P25" s="1"/>
      <c r="Q25" s="13" t="s">
        <v>41</v>
      </c>
    </row>
    <row r="26" spans="1:17" x14ac:dyDescent="0.25">
      <c r="A26" s="30" t="s">
        <v>43</v>
      </c>
      <c r="B26" s="31">
        <v>18</v>
      </c>
      <c r="C26" s="31">
        <f t="shared" si="0"/>
        <v>2</v>
      </c>
      <c r="D26" s="32">
        <f t="shared" si="1"/>
        <v>900</v>
      </c>
      <c r="E26" s="38"/>
      <c r="F26" s="38"/>
      <c r="G26" s="38"/>
      <c r="H26" s="38"/>
      <c r="I26" s="38"/>
      <c r="J26" s="38"/>
      <c r="K26" s="38"/>
      <c r="L26" s="38"/>
      <c r="M26" s="38"/>
      <c r="N26" s="38">
        <v>3</v>
      </c>
      <c r="O26" s="2">
        <f t="shared" si="2"/>
        <v>0</v>
      </c>
      <c r="P26" s="1"/>
      <c r="Q26" s="13" t="s">
        <v>41</v>
      </c>
    </row>
    <row r="27" spans="1:17" s="47" customFormat="1" x14ac:dyDescent="0.25">
      <c r="A27" s="40" t="s">
        <v>44</v>
      </c>
      <c r="B27" s="41">
        <v>17</v>
      </c>
      <c r="C27" s="41">
        <f t="shared" si="0"/>
        <v>2</v>
      </c>
      <c r="D27" s="42">
        <f t="shared" si="1"/>
        <v>850</v>
      </c>
      <c r="E27" s="43"/>
      <c r="F27" s="43"/>
      <c r="G27" s="43"/>
      <c r="H27" s="43">
        <v>4</v>
      </c>
      <c r="I27" s="43">
        <v>4</v>
      </c>
      <c r="J27" s="43">
        <v>4</v>
      </c>
      <c r="K27" s="43"/>
      <c r="L27" s="43"/>
      <c r="M27" s="43"/>
      <c r="N27" s="43"/>
      <c r="O27" s="44">
        <f t="shared" si="2"/>
        <v>0</v>
      </c>
      <c r="P27" s="45" t="s">
        <v>296</v>
      </c>
      <c r="Q27" s="46" t="s">
        <v>41</v>
      </c>
    </row>
    <row r="28" spans="1:17" s="47" customFormat="1" x14ac:dyDescent="0.25">
      <c r="A28" s="40" t="s">
        <v>45</v>
      </c>
      <c r="B28" s="41">
        <v>10</v>
      </c>
      <c r="C28" s="41">
        <f t="shared" si="0"/>
        <v>1</v>
      </c>
      <c r="D28" s="42">
        <f t="shared" si="1"/>
        <v>500</v>
      </c>
      <c r="E28" s="43"/>
      <c r="F28" s="43"/>
      <c r="G28" s="43"/>
      <c r="H28" s="43"/>
      <c r="I28" s="43"/>
      <c r="J28" s="43">
        <v>2</v>
      </c>
      <c r="K28" s="43">
        <v>2</v>
      </c>
      <c r="L28" s="43"/>
      <c r="M28" s="43"/>
      <c r="N28" s="43">
        <v>1</v>
      </c>
      <c r="O28" s="44">
        <f t="shared" si="2"/>
        <v>79</v>
      </c>
      <c r="P28" s="45" t="s">
        <v>217</v>
      </c>
      <c r="Q28" s="46" t="s">
        <v>41</v>
      </c>
    </row>
    <row r="29" spans="1:17" x14ac:dyDescent="0.25">
      <c r="A29" s="30" t="s">
        <v>46</v>
      </c>
      <c r="B29" s="31">
        <v>9</v>
      </c>
      <c r="C29" s="31">
        <f t="shared" si="0"/>
        <v>1</v>
      </c>
      <c r="D29" s="32">
        <f t="shared" si="1"/>
        <v>450</v>
      </c>
      <c r="E29" s="38"/>
      <c r="F29" s="38"/>
      <c r="G29" s="38">
        <v>2</v>
      </c>
      <c r="H29" s="38"/>
      <c r="I29" s="38"/>
      <c r="J29" s="38"/>
      <c r="K29" s="38"/>
      <c r="L29" s="38"/>
      <c r="M29" s="38"/>
      <c r="N29" s="38">
        <v>1</v>
      </c>
      <c r="O29" s="2">
        <f t="shared" si="2"/>
        <v>0</v>
      </c>
      <c r="P29" s="1"/>
      <c r="Q29" s="13" t="s">
        <v>41</v>
      </c>
    </row>
    <row r="30" spans="1:17" x14ac:dyDescent="0.25">
      <c r="A30" s="30" t="s">
        <v>47</v>
      </c>
      <c r="B30" s="31">
        <v>8</v>
      </c>
      <c r="C30" s="31">
        <f t="shared" si="0"/>
        <v>1</v>
      </c>
      <c r="D30" s="32">
        <f t="shared" si="1"/>
        <v>400</v>
      </c>
      <c r="E30" s="38"/>
      <c r="F30" s="38"/>
      <c r="G30" s="38"/>
      <c r="H30" s="38"/>
      <c r="I30" s="38"/>
      <c r="J30" s="38"/>
      <c r="K30" s="38"/>
      <c r="L30" s="38">
        <v>1</v>
      </c>
      <c r="M30" s="38">
        <v>1</v>
      </c>
      <c r="N30" s="38">
        <v>1</v>
      </c>
      <c r="O30" s="2">
        <f t="shared" si="2"/>
        <v>39</v>
      </c>
      <c r="P30" s="1"/>
      <c r="Q30" s="13" t="s">
        <v>41</v>
      </c>
    </row>
    <row r="31" spans="1:17" s="47" customFormat="1" x14ac:dyDescent="0.25">
      <c r="A31" s="40" t="s">
        <v>48</v>
      </c>
      <c r="B31" s="41">
        <v>95</v>
      </c>
      <c r="C31" s="41">
        <f t="shared" si="0"/>
        <v>4</v>
      </c>
      <c r="D31" s="42">
        <f t="shared" si="1"/>
        <v>4750</v>
      </c>
      <c r="E31" s="43">
        <v>3</v>
      </c>
      <c r="F31" s="43">
        <v>8</v>
      </c>
      <c r="G31" s="43"/>
      <c r="H31" s="43"/>
      <c r="I31" s="43"/>
      <c r="J31" s="43"/>
      <c r="K31" s="43"/>
      <c r="L31" s="43"/>
      <c r="M31" s="43"/>
      <c r="N31" s="43">
        <v>9</v>
      </c>
      <c r="O31" s="44">
        <f t="shared" si="2"/>
        <v>0</v>
      </c>
      <c r="P31" s="45" t="s">
        <v>207</v>
      </c>
      <c r="Q31" s="46" t="s">
        <v>49</v>
      </c>
    </row>
    <row r="32" spans="1:17" s="47" customFormat="1" x14ac:dyDescent="0.25">
      <c r="A32" s="40" t="s">
        <v>50</v>
      </c>
      <c r="B32" s="41">
        <v>48</v>
      </c>
      <c r="C32" s="41">
        <f t="shared" si="0"/>
        <v>3</v>
      </c>
      <c r="D32" s="42">
        <f t="shared" si="1"/>
        <v>2400</v>
      </c>
      <c r="E32" s="43"/>
      <c r="F32" s="43"/>
      <c r="G32" s="43"/>
      <c r="H32" s="43"/>
      <c r="I32" s="43"/>
      <c r="J32" s="43"/>
      <c r="K32" s="43"/>
      <c r="L32" s="43"/>
      <c r="M32" s="43"/>
      <c r="N32" s="43">
        <v>10</v>
      </c>
      <c r="O32" s="44">
        <f t="shared" si="2"/>
        <v>590</v>
      </c>
      <c r="P32" s="45" t="s">
        <v>212</v>
      </c>
      <c r="Q32" s="46" t="s">
        <v>49</v>
      </c>
    </row>
    <row r="33" spans="1:17" x14ac:dyDescent="0.25">
      <c r="A33" s="30" t="s">
        <v>51</v>
      </c>
      <c r="B33" s="31">
        <v>43</v>
      </c>
      <c r="C33" s="31">
        <f t="shared" si="0"/>
        <v>3</v>
      </c>
      <c r="D33" s="32">
        <f t="shared" si="1"/>
        <v>2150</v>
      </c>
      <c r="E33" s="38">
        <v>1</v>
      </c>
      <c r="F33" s="38">
        <v>1</v>
      </c>
      <c r="G33" s="38">
        <v>1</v>
      </c>
      <c r="H33" s="38">
        <v>5</v>
      </c>
      <c r="I33" s="38">
        <v>6</v>
      </c>
      <c r="J33" s="38">
        <v>5</v>
      </c>
      <c r="K33" s="38">
        <v>5</v>
      </c>
      <c r="L33" s="38">
        <v>1</v>
      </c>
      <c r="M33" s="38">
        <v>1</v>
      </c>
      <c r="N33" s="38"/>
      <c r="O33" s="2">
        <f t="shared" si="2"/>
        <v>0</v>
      </c>
      <c r="P33" s="1"/>
      <c r="Q33" s="13" t="s">
        <v>49</v>
      </c>
    </row>
    <row r="34" spans="1:17" s="47" customFormat="1" x14ac:dyDescent="0.25">
      <c r="A34" s="40" t="s">
        <v>52</v>
      </c>
      <c r="B34" s="41">
        <v>36</v>
      </c>
      <c r="C34" s="41">
        <f t="shared" si="0"/>
        <v>3</v>
      </c>
      <c r="D34" s="42">
        <f t="shared" si="1"/>
        <v>1800</v>
      </c>
      <c r="E34" s="43"/>
      <c r="F34" s="43"/>
      <c r="G34" s="43">
        <v>3</v>
      </c>
      <c r="H34" s="43">
        <v>3</v>
      </c>
      <c r="I34" s="43">
        <v>3</v>
      </c>
      <c r="J34" s="43">
        <v>3</v>
      </c>
      <c r="K34" s="43">
        <v>3</v>
      </c>
      <c r="L34" s="43">
        <v>3</v>
      </c>
      <c r="M34" s="43">
        <v>3</v>
      </c>
      <c r="N34" s="43">
        <v>1</v>
      </c>
      <c r="O34" s="44">
        <f t="shared" si="2"/>
        <v>0</v>
      </c>
      <c r="P34" s="45" t="s">
        <v>250</v>
      </c>
      <c r="Q34" s="46" t="s">
        <v>49</v>
      </c>
    </row>
    <row r="35" spans="1:17" s="47" customFormat="1" x14ac:dyDescent="0.25">
      <c r="A35" s="40" t="s">
        <v>53</v>
      </c>
      <c r="B35" s="41">
        <v>33</v>
      </c>
      <c r="C35" s="41">
        <f t="shared" si="0"/>
        <v>3</v>
      </c>
      <c r="D35" s="42">
        <f t="shared" si="1"/>
        <v>1650</v>
      </c>
      <c r="E35" s="43"/>
      <c r="F35" s="43"/>
      <c r="G35" s="43"/>
      <c r="H35" s="43"/>
      <c r="I35" s="43"/>
      <c r="J35" s="43">
        <v>3</v>
      </c>
      <c r="K35" s="43">
        <v>4</v>
      </c>
      <c r="L35" s="43">
        <v>4</v>
      </c>
      <c r="M35" s="43">
        <v>4</v>
      </c>
      <c r="N35" s="43">
        <v>2</v>
      </c>
      <c r="O35" s="44">
        <f t="shared" si="2"/>
        <v>0</v>
      </c>
      <c r="P35" s="45" t="s">
        <v>289</v>
      </c>
      <c r="Q35" s="46" t="s">
        <v>49</v>
      </c>
    </row>
    <row r="36" spans="1:17" s="47" customFormat="1" x14ac:dyDescent="0.25">
      <c r="A36" s="40" t="s">
        <v>54</v>
      </c>
      <c r="B36" s="41">
        <v>26</v>
      </c>
      <c r="C36" s="41">
        <f t="shared" si="0"/>
        <v>2</v>
      </c>
      <c r="D36" s="42">
        <f t="shared" si="1"/>
        <v>1300</v>
      </c>
      <c r="E36" s="43"/>
      <c r="F36" s="43"/>
      <c r="G36" s="43"/>
      <c r="H36" s="43"/>
      <c r="I36" s="43"/>
      <c r="J36" s="43"/>
      <c r="K36" s="43"/>
      <c r="L36" s="43"/>
      <c r="M36" s="43">
        <v>1</v>
      </c>
      <c r="N36" s="43">
        <v>4</v>
      </c>
      <c r="O36" s="44">
        <f t="shared" si="2"/>
        <v>0</v>
      </c>
      <c r="P36" s="45" t="s">
        <v>210</v>
      </c>
      <c r="Q36" s="46" t="s">
        <v>49</v>
      </c>
    </row>
    <row r="37" spans="1:17" s="47" customFormat="1" x14ac:dyDescent="0.25">
      <c r="A37" s="40" t="s">
        <v>55</v>
      </c>
      <c r="B37" s="41">
        <v>24</v>
      </c>
      <c r="C37" s="41">
        <f t="shared" si="0"/>
        <v>2</v>
      </c>
      <c r="D37" s="42">
        <f t="shared" si="1"/>
        <v>1200</v>
      </c>
      <c r="E37" s="43"/>
      <c r="F37" s="43"/>
      <c r="G37" s="43">
        <v>4</v>
      </c>
      <c r="H37" s="43">
        <v>5</v>
      </c>
      <c r="I37" s="43">
        <v>4</v>
      </c>
      <c r="J37" s="43"/>
      <c r="K37" s="43"/>
      <c r="L37" s="43"/>
      <c r="M37" s="43"/>
      <c r="N37" s="43">
        <v>1</v>
      </c>
      <c r="O37" s="44">
        <f t="shared" si="2"/>
        <v>9</v>
      </c>
      <c r="P37" s="45" t="s">
        <v>295</v>
      </c>
      <c r="Q37" s="46" t="s">
        <v>49</v>
      </c>
    </row>
    <row r="38" spans="1:17" s="47" customFormat="1" x14ac:dyDescent="0.25">
      <c r="A38" s="40" t="s">
        <v>56</v>
      </c>
      <c r="B38" s="41">
        <v>23</v>
      </c>
      <c r="C38" s="41">
        <f t="shared" si="0"/>
        <v>2</v>
      </c>
      <c r="D38" s="42">
        <f t="shared" si="1"/>
        <v>1150</v>
      </c>
      <c r="E38" s="43"/>
      <c r="F38" s="43"/>
      <c r="G38" s="43"/>
      <c r="H38" s="43"/>
      <c r="I38" s="43"/>
      <c r="J38" s="43"/>
      <c r="K38" s="43"/>
      <c r="L38" s="43"/>
      <c r="M38" s="43"/>
      <c r="N38" s="43">
        <v>4</v>
      </c>
      <c r="O38" s="44">
        <f t="shared" si="2"/>
        <v>46</v>
      </c>
      <c r="P38" s="45" t="s">
        <v>252</v>
      </c>
      <c r="Q38" s="46" t="s">
        <v>49</v>
      </c>
    </row>
    <row r="39" spans="1:17" x14ac:dyDescent="0.25">
      <c r="A39" s="30" t="s">
        <v>57</v>
      </c>
      <c r="B39" s="31">
        <v>16</v>
      </c>
      <c r="C39" s="31">
        <f t="shared" si="0"/>
        <v>2</v>
      </c>
      <c r="D39" s="32">
        <f t="shared" si="1"/>
        <v>800</v>
      </c>
      <c r="E39" s="38">
        <v>0</v>
      </c>
      <c r="F39" s="38">
        <v>1</v>
      </c>
      <c r="G39" s="38">
        <v>1</v>
      </c>
      <c r="H39" s="38">
        <v>2</v>
      </c>
      <c r="I39" s="38">
        <v>2</v>
      </c>
      <c r="J39" s="38">
        <v>2</v>
      </c>
      <c r="K39" s="38">
        <v>3</v>
      </c>
      <c r="L39" s="38">
        <v>3</v>
      </c>
      <c r="M39" s="38">
        <v>3</v>
      </c>
      <c r="N39" s="38">
        <v>1</v>
      </c>
      <c r="O39" s="2">
        <f t="shared" si="2"/>
        <v>779</v>
      </c>
      <c r="P39" s="1"/>
      <c r="Q39" s="13" t="s">
        <v>49</v>
      </c>
    </row>
    <row r="40" spans="1:17" s="47" customFormat="1" x14ac:dyDescent="0.25">
      <c r="A40" s="40" t="s">
        <v>58</v>
      </c>
      <c r="B40" s="41">
        <v>16</v>
      </c>
      <c r="C40" s="41">
        <f t="shared" si="0"/>
        <v>2</v>
      </c>
      <c r="D40" s="42">
        <f t="shared" si="1"/>
        <v>800</v>
      </c>
      <c r="E40" s="43"/>
      <c r="F40" s="43"/>
      <c r="G40" s="43"/>
      <c r="H40" s="43"/>
      <c r="I40" s="43"/>
      <c r="J40" s="43"/>
      <c r="K40" s="43">
        <v>4</v>
      </c>
      <c r="L40" s="43"/>
      <c r="M40" s="43"/>
      <c r="N40" s="43">
        <v>2</v>
      </c>
      <c r="O40" s="44">
        <f t="shared" si="2"/>
        <v>78</v>
      </c>
      <c r="P40" s="45" t="s">
        <v>213</v>
      </c>
      <c r="Q40" s="46" t="s">
        <v>49</v>
      </c>
    </row>
    <row r="41" spans="1:17" s="47" customFormat="1" x14ac:dyDescent="0.25">
      <c r="A41" s="40" t="s">
        <v>59</v>
      </c>
      <c r="B41" s="41">
        <v>11</v>
      </c>
      <c r="C41" s="41">
        <f t="shared" si="0"/>
        <v>1</v>
      </c>
      <c r="D41" s="42">
        <f t="shared" si="1"/>
        <v>550</v>
      </c>
      <c r="E41" s="43"/>
      <c r="F41" s="43"/>
      <c r="G41" s="43"/>
      <c r="H41" s="43"/>
      <c r="I41" s="43"/>
      <c r="J41" s="43">
        <v>4</v>
      </c>
      <c r="K41" s="43"/>
      <c r="L41" s="43"/>
      <c r="M41" s="43"/>
      <c r="N41" s="43">
        <v>1</v>
      </c>
      <c r="O41" s="44">
        <f t="shared" si="2"/>
        <v>29</v>
      </c>
      <c r="P41" s="45" t="s">
        <v>255</v>
      </c>
      <c r="Q41" s="46" t="s">
        <v>49</v>
      </c>
    </row>
    <row r="42" spans="1:17" s="47" customFormat="1" x14ac:dyDescent="0.25">
      <c r="A42" s="40" t="s">
        <v>60</v>
      </c>
      <c r="B42" s="41">
        <v>10</v>
      </c>
      <c r="C42" s="41">
        <f t="shared" si="0"/>
        <v>1</v>
      </c>
      <c r="D42" s="42">
        <f t="shared" si="1"/>
        <v>500</v>
      </c>
      <c r="E42" s="43"/>
      <c r="F42" s="43"/>
      <c r="G42" s="43"/>
      <c r="H42" s="43"/>
      <c r="I42" s="43"/>
      <c r="J42" s="43"/>
      <c r="K42" s="43"/>
      <c r="L42" s="43"/>
      <c r="M42" s="43"/>
      <c r="N42" s="43">
        <v>2</v>
      </c>
      <c r="O42" s="44">
        <f t="shared" si="2"/>
        <v>98</v>
      </c>
      <c r="P42" s="45" t="s">
        <v>280</v>
      </c>
      <c r="Q42" s="46" t="s">
        <v>49</v>
      </c>
    </row>
    <row r="43" spans="1:17" s="47" customFormat="1" x14ac:dyDescent="0.25">
      <c r="A43" s="40" t="s">
        <v>61</v>
      </c>
      <c r="B43" s="41">
        <v>9</v>
      </c>
      <c r="C43" s="41">
        <f t="shared" si="0"/>
        <v>1</v>
      </c>
      <c r="D43" s="42">
        <f t="shared" si="1"/>
        <v>450</v>
      </c>
      <c r="E43" s="43"/>
      <c r="F43" s="43"/>
      <c r="G43" s="43"/>
      <c r="H43" s="43"/>
      <c r="I43" s="43"/>
      <c r="J43" s="43"/>
      <c r="K43" s="43"/>
      <c r="L43" s="43"/>
      <c r="M43" s="43"/>
      <c r="N43" s="43">
        <v>1</v>
      </c>
      <c r="O43" s="44">
        <f t="shared" si="2"/>
        <v>0</v>
      </c>
      <c r="P43" s="45" t="s">
        <v>294</v>
      </c>
      <c r="Q43" s="46" t="s">
        <v>49</v>
      </c>
    </row>
    <row r="44" spans="1:17" x14ac:dyDescent="0.25">
      <c r="A44" s="30" t="s">
        <v>62</v>
      </c>
      <c r="B44" s="31">
        <v>6</v>
      </c>
      <c r="C44" s="31">
        <f t="shared" si="0"/>
        <v>1</v>
      </c>
      <c r="D44" s="32">
        <f t="shared" si="1"/>
        <v>300</v>
      </c>
      <c r="E44" s="38"/>
      <c r="F44" s="38">
        <v>1</v>
      </c>
      <c r="G44" s="38">
        <v>1</v>
      </c>
      <c r="H44" s="38">
        <v>1</v>
      </c>
      <c r="I44" s="38"/>
      <c r="J44" s="38"/>
      <c r="K44" s="38"/>
      <c r="L44" s="38"/>
      <c r="M44" s="38"/>
      <c r="N44" s="38"/>
      <c r="O44" s="2">
        <f>IF(D44-E44*250-F44*160-(G44+H44+I44+J44+K44+L44+M44)*70-N44*299&gt;=0,0,(D44-E44*250-F44*160-(G44+H44+I44+J44+K44+L44+M44)*70-N44*299)*-1)</f>
        <v>0</v>
      </c>
      <c r="P44" s="1"/>
      <c r="Q44" s="13" t="s">
        <v>49</v>
      </c>
    </row>
    <row r="45" spans="1:17" s="47" customFormat="1" x14ac:dyDescent="0.25">
      <c r="A45" s="40" t="s">
        <v>63</v>
      </c>
      <c r="B45" s="41">
        <v>6</v>
      </c>
      <c r="C45" s="41">
        <f t="shared" ref="C45" si="3">IF(B45&gt;54,4,IF(B45&gt;29,3,IF(B45&gt;14,2,IF(B45&gt;4,1,0))))</f>
        <v>1</v>
      </c>
      <c r="D45" s="42">
        <f t="shared" ref="D45" si="4">B45*50</f>
        <v>300</v>
      </c>
      <c r="E45" s="43"/>
      <c r="F45" s="43"/>
      <c r="G45" s="43"/>
      <c r="H45" s="43"/>
      <c r="I45" s="43"/>
      <c r="J45" s="43"/>
      <c r="K45" s="43"/>
      <c r="L45" s="43"/>
      <c r="M45" s="43"/>
      <c r="N45" s="43">
        <v>2</v>
      </c>
      <c r="O45" s="44">
        <f t="shared" ref="O45" si="5">IF(D45-E45*250-F45*160-(G45+H45+I45+J45+K45+L45+M45)*70-N45*299&gt;=0,0,(D45-E45*250-F45*160-(G45+H45+I45+J45+K45+L45+M45)*70-N45*299)*-1)</f>
        <v>298</v>
      </c>
      <c r="P45" s="45" t="s">
        <v>254</v>
      </c>
      <c r="Q45" s="46" t="s">
        <v>49</v>
      </c>
    </row>
    <row r="46" spans="1:17" s="47" customFormat="1" x14ac:dyDescent="0.25">
      <c r="A46" s="40" t="s">
        <v>64</v>
      </c>
      <c r="B46" s="41">
        <v>15</v>
      </c>
      <c r="C46" s="41">
        <f t="shared" ref="C46" si="6">IF(B46&gt;54,4,IF(B46&gt;29,3,IF(B46&gt;14,2,IF(B46&gt;4,1,0))))</f>
        <v>2</v>
      </c>
      <c r="D46" s="42">
        <f t="shared" ref="D46" si="7">B46*50</f>
        <v>750</v>
      </c>
      <c r="E46" s="43"/>
      <c r="F46" s="43"/>
      <c r="G46" s="43"/>
      <c r="H46" s="43"/>
      <c r="I46" s="43">
        <v>3</v>
      </c>
      <c r="J46" s="43">
        <v>8</v>
      </c>
      <c r="K46" s="43"/>
      <c r="L46" s="43"/>
      <c r="M46" s="43"/>
      <c r="N46" s="43"/>
      <c r="O46" s="44">
        <f t="shared" ref="O46" si="8">IF(D46-E46*250-F46*160-(G46+H46+I46+J46+K46+L46+M46)*70-N46*299&gt;=0,0,(D46-E46*250-F46*160-(G46+H46+I46+J46+K46+L46+M46)*70-N46*299)*-1)</f>
        <v>20</v>
      </c>
      <c r="P46" s="45" t="s">
        <v>274</v>
      </c>
      <c r="Q46" s="46" t="s">
        <v>49</v>
      </c>
    </row>
    <row r="47" spans="1:17" s="47" customFormat="1" x14ac:dyDescent="0.25">
      <c r="A47" s="40" t="s">
        <v>65</v>
      </c>
      <c r="B47" s="41">
        <v>29</v>
      </c>
      <c r="C47" s="41">
        <f t="shared" ref="C47" si="9">IF(B47&gt;54,4,IF(B47&gt;29,3,IF(B47&gt;14,2,IF(B47&gt;4,1,0))))</f>
        <v>2</v>
      </c>
      <c r="D47" s="42">
        <f t="shared" ref="D47" si="10">B47*50</f>
        <v>1450</v>
      </c>
      <c r="E47" s="43"/>
      <c r="F47" s="43"/>
      <c r="G47" s="43">
        <v>6</v>
      </c>
      <c r="H47" s="43">
        <v>6</v>
      </c>
      <c r="I47" s="43"/>
      <c r="J47" s="43"/>
      <c r="K47" s="43"/>
      <c r="L47" s="43"/>
      <c r="M47" s="43"/>
      <c r="N47" s="43">
        <v>2</v>
      </c>
      <c r="O47" s="44">
        <f t="shared" ref="O47" si="11">IF(D47-E47*250-F47*160-(G47+H47+I47+J47+K47+L47+M47)*70-N47*299&gt;=0,0,(D47-E47*250-F47*160-(G47+H47+I47+J47+K47+L47+M47)*70-N47*299)*-1)</f>
        <v>0</v>
      </c>
      <c r="P47" s="45" t="s">
        <v>215</v>
      </c>
      <c r="Q47" s="46" t="s">
        <v>66</v>
      </c>
    </row>
    <row r="48" spans="1:17" x14ac:dyDescent="0.25">
      <c r="A48" s="30" t="s">
        <v>67</v>
      </c>
      <c r="B48" s="31">
        <v>23</v>
      </c>
      <c r="C48" s="31">
        <f t="shared" ref="C48" si="12">IF(B48&gt;54,4,IF(B48&gt;29,3,IF(B48&gt;14,2,IF(B48&gt;4,1,0))))</f>
        <v>2</v>
      </c>
      <c r="D48" s="32">
        <f t="shared" ref="D48" si="13">B48*50</f>
        <v>1150</v>
      </c>
      <c r="E48" s="38">
        <v>1</v>
      </c>
      <c r="F48" s="38">
        <v>1</v>
      </c>
      <c r="G48" s="38">
        <v>1</v>
      </c>
      <c r="H48" s="38">
        <v>1</v>
      </c>
      <c r="I48" s="38">
        <v>1</v>
      </c>
      <c r="J48" s="38">
        <v>1</v>
      </c>
      <c r="K48" s="38">
        <v>1</v>
      </c>
      <c r="L48" s="38">
        <v>1</v>
      </c>
      <c r="M48" s="38">
        <v>1</v>
      </c>
      <c r="N48" s="38">
        <v>1</v>
      </c>
      <c r="O48" s="2">
        <f t="shared" ref="O48" si="14">IF(D48-E48*250-F48*160-(G48+H48+I48+J48+K48+L48+M48)*70-N48*299&gt;=0,0,(D48-E48*250-F48*160-(G48+H48+I48+J48+K48+L48+M48)*70-N48*299)*-1)</f>
        <v>49</v>
      </c>
      <c r="P48" s="1"/>
      <c r="Q48" s="13" t="s">
        <v>66</v>
      </c>
    </row>
    <row r="49" spans="1:18" s="47" customFormat="1" x14ac:dyDescent="0.25">
      <c r="A49" s="40" t="s">
        <v>68</v>
      </c>
      <c r="B49" s="41">
        <v>18</v>
      </c>
      <c r="C49" s="41">
        <f t="shared" ref="C49" si="15">IF(B49&gt;54,4,IF(B49&gt;29,3,IF(B49&gt;14,2,IF(B49&gt;4,1,0))))</f>
        <v>2</v>
      </c>
      <c r="D49" s="42">
        <f t="shared" ref="D49" si="16">B49*50</f>
        <v>900</v>
      </c>
      <c r="E49" s="43"/>
      <c r="F49" s="43"/>
      <c r="G49" s="43">
        <v>1</v>
      </c>
      <c r="H49" s="43">
        <v>1</v>
      </c>
      <c r="I49" s="43">
        <v>1</v>
      </c>
      <c r="J49" s="43">
        <v>1</v>
      </c>
      <c r="K49" s="43">
        <v>1</v>
      </c>
      <c r="L49" s="43">
        <v>1</v>
      </c>
      <c r="M49" s="43">
        <v>2</v>
      </c>
      <c r="N49" s="43">
        <v>1</v>
      </c>
      <c r="O49" s="44">
        <f t="shared" ref="O49" si="17">IF(D49-E49*250-F49*160-(G49+H49+I49+J49+K49+L49+M49)*70-N49*299&gt;=0,0,(D49-E49*250-F49*160-(G49+H49+I49+J49+K49+L49+M49)*70-N49*299)*-1)</f>
        <v>0</v>
      </c>
      <c r="P49" s="45" t="s">
        <v>235</v>
      </c>
      <c r="Q49" s="46" t="s">
        <v>66</v>
      </c>
    </row>
    <row r="50" spans="1:18" x14ac:dyDescent="0.25">
      <c r="A50" s="30" t="s">
        <v>69</v>
      </c>
      <c r="B50" s="31">
        <v>13</v>
      </c>
      <c r="C50" s="31">
        <f t="shared" ref="C50" si="18">IF(B50&gt;54,4,IF(B50&gt;29,3,IF(B50&gt;14,2,IF(B50&gt;4,1,0))))</f>
        <v>1</v>
      </c>
      <c r="D50" s="32">
        <f t="shared" ref="D50" si="19">B50*50</f>
        <v>650</v>
      </c>
      <c r="E50" s="38"/>
      <c r="F50" s="38">
        <v>1</v>
      </c>
      <c r="G50" s="38"/>
      <c r="H50" s="38"/>
      <c r="I50" s="38"/>
      <c r="J50" s="38"/>
      <c r="K50" s="38"/>
      <c r="L50" s="38"/>
      <c r="M50" s="38"/>
      <c r="N50" s="38">
        <v>2</v>
      </c>
      <c r="O50" s="2">
        <f t="shared" ref="O50" si="20">IF(D50-E50*250-F50*160-(G50+H50+I50+J50+K50+L50+M50)*70-N50*299&gt;=0,0,(D50-E50*250-F50*160-(G50+H50+I50+J50+K50+L50+M50)*70-N50*299)*-1)</f>
        <v>108</v>
      </c>
      <c r="P50" s="1"/>
      <c r="Q50" s="13" t="s">
        <v>66</v>
      </c>
    </row>
    <row r="51" spans="1:18" x14ac:dyDescent="0.25">
      <c r="A51" s="30" t="s">
        <v>70</v>
      </c>
      <c r="B51" s="31">
        <v>12</v>
      </c>
      <c r="C51" s="31">
        <f t="shared" ref="C51" si="21">IF(B51&gt;54,4,IF(B51&gt;29,3,IF(B51&gt;14,2,IF(B51&gt;4,1,0))))</f>
        <v>1</v>
      </c>
      <c r="D51" s="32">
        <f t="shared" ref="D51" si="22">B51*50</f>
        <v>600</v>
      </c>
      <c r="E51" s="38"/>
      <c r="F51" s="38"/>
      <c r="G51" s="38">
        <v>1</v>
      </c>
      <c r="H51" s="38"/>
      <c r="I51" s="38">
        <v>2</v>
      </c>
      <c r="J51" s="38">
        <v>3</v>
      </c>
      <c r="K51" s="38">
        <v>2</v>
      </c>
      <c r="L51" s="38"/>
      <c r="M51" s="38"/>
      <c r="N51" s="38"/>
      <c r="O51" s="2">
        <f t="shared" ref="O51" si="23">IF(D51-E51*250-F51*160-(G51+H51+I51+J51+K51+L51+M51)*70-N51*299&gt;=0,0,(D51-E51*250-F51*160-(G51+H51+I51+J51+K51+L51+M51)*70-N51*299)*-1)</f>
        <v>0</v>
      </c>
      <c r="P51" s="1"/>
      <c r="Q51" s="13" t="s">
        <v>66</v>
      </c>
    </row>
    <row r="52" spans="1:18" s="47" customFormat="1" x14ac:dyDescent="0.25">
      <c r="A52" s="40" t="s">
        <v>71</v>
      </c>
      <c r="B52" s="41">
        <v>48</v>
      </c>
      <c r="C52" s="41">
        <f t="shared" ref="C52" si="24">IF(B52&gt;54,4,IF(B52&gt;29,3,IF(B52&gt;14,2,IF(B52&gt;4,1,0))))</f>
        <v>3</v>
      </c>
      <c r="D52" s="42">
        <f t="shared" ref="D52" si="25">B52*50</f>
        <v>2400</v>
      </c>
      <c r="E52" s="43"/>
      <c r="F52" s="43"/>
      <c r="G52" s="43">
        <v>13</v>
      </c>
      <c r="H52" s="43">
        <v>14</v>
      </c>
      <c r="I52" s="43">
        <v>3</v>
      </c>
      <c r="J52" s="43"/>
      <c r="K52" s="43"/>
      <c r="L52" s="43"/>
      <c r="M52" s="43"/>
      <c r="N52" s="43">
        <v>1</v>
      </c>
      <c r="O52" s="44">
        <f t="shared" ref="O52" si="26">IF(D52-E52*250-F52*160-(G52+H52+I52+J52+K52+L52+M52)*70-N52*299&gt;=0,0,(D52-E52*250-F52*160-(G52+H52+I52+J52+K52+L52+M52)*70-N52*299)*-1)</f>
        <v>0</v>
      </c>
      <c r="P52" s="45" t="s">
        <v>278</v>
      </c>
      <c r="Q52" s="46" t="s">
        <v>66</v>
      </c>
    </row>
    <row r="53" spans="1:18" s="47" customFormat="1" x14ac:dyDescent="0.25">
      <c r="A53" s="40" t="s">
        <v>72</v>
      </c>
      <c r="B53" s="41">
        <v>21</v>
      </c>
      <c r="C53" s="41">
        <f t="shared" ref="C53" si="27">IF(B53&gt;54,4,IF(B53&gt;29,3,IF(B53&gt;14,2,IF(B53&gt;4,1,0))))</f>
        <v>2</v>
      </c>
      <c r="D53" s="42">
        <f t="shared" ref="D53" si="28">B53*50</f>
        <v>1050</v>
      </c>
      <c r="E53" s="43"/>
      <c r="F53" s="43"/>
      <c r="G53" s="43"/>
      <c r="H53" s="43"/>
      <c r="I53" s="43"/>
      <c r="J53" s="43"/>
      <c r="K53" s="43"/>
      <c r="L53" s="43"/>
      <c r="M53" s="43"/>
      <c r="N53" s="43">
        <v>3</v>
      </c>
      <c r="O53" s="44">
        <f t="shared" ref="O53" si="29">IF(D53-E53*250-F53*160-(G53+H53+I53+J53+K53+L53+M53)*70-N53*299&gt;=0,0,(D53-E53*250-F53*160-(G53+H53+I53+J53+K53+L53+M53)*70-N53*299)*-1)</f>
        <v>0</v>
      </c>
      <c r="P53" s="45" t="s">
        <v>275</v>
      </c>
      <c r="Q53" s="46" t="s">
        <v>66</v>
      </c>
    </row>
    <row r="54" spans="1:18" s="47" customFormat="1" x14ac:dyDescent="0.25">
      <c r="A54" s="40" t="s">
        <v>73</v>
      </c>
      <c r="B54" s="41">
        <v>7</v>
      </c>
      <c r="C54" s="41">
        <f t="shared" ref="C54" si="30">IF(B54&gt;54,4,IF(B54&gt;29,3,IF(B54&gt;14,2,IF(B54&gt;4,1,0))))</f>
        <v>1</v>
      </c>
      <c r="D54" s="42">
        <f t="shared" ref="D54" si="31">B54*50</f>
        <v>350</v>
      </c>
      <c r="E54" s="43"/>
      <c r="F54" s="43"/>
      <c r="G54" s="43"/>
      <c r="H54" s="43"/>
      <c r="I54" s="43">
        <v>1</v>
      </c>
      <c r="J54" s="43">
        <v>1</v>
      </c>
      <c r="K54" s="43">
        <v>1</v>
      </c>
      <c r="L54" s="43">
        <v>1</v>
      </c>
      <c r="M54" s="43">
        <v>1</v>
      </c>
      <c r="N54" s="43"/>
      <c r="O54" s="44">
        <f t="shared" ref="O54" si="32">IF(D54-E54*250-F54*160-(G54+H54+I54+J54+K54+L54+M54)*70-N54*299&gt;=0,0,(D54-E54*250-F54*160-(G54+H54+I54+J54+K54+L54+M54)*70-N54*299)*-1)</f>
        <v>0</v>
      </c>
      <c r="P54" s="45" t="s">
        <v>297</v>
      </c>
      <c r="Q54" s="46" t="s">
        <v>66</v>
      </c>
    </row>
    <row r="55" spans="1:18" s="47" customFormat="1" x14ac:dyDescent="0.25">
      <c r="A55" s="40" t="s">
        <v>74</v>
      </c>
      <c r="B55" s="41">
        <v>15</v>
      </c>
      <c r="C55" s="41">
        <f t="shared" ref="C55" si="33">IF(B55&gt;54,4,IF(B55&gt;29,3,IF(B55&gt;14,2,IF(B55&gt;4,1,0))))</f>
        <v>2</v>
      </c>
      <c r="D55" s="42">
        <f t="shared" ref="D55" si="34">B55*50</f>
        <v>750</v>
      </c>
      <c r="E55" s="43"/>
      <c r="F55" s="43"/>
      <c r="G55" s="43">
        <v>1</v>
      </c>
      <c r="H55" s="43">
        <v>1</v>
      </c>
      <c r="I55" s="43"/>
      <c r="J55" s="43"/>
      <c r="K55" s="43"/>
      <c r="L55" s="43"/>
      <c r="M55" s="43"/>
      <c r="N55" s="43">
        <v>2</v>
      </c>
      <c r="O55" s="44">
        <f t="shared" ref="O55" si="35">IF(D55-E55*250-F55*160-(G55+H55+I55+J55+K55+L55+M55)*70-N55*299&gt;=0,0,(D55-E55*250-F55*160-(G55+H55+I55+J55+K55+L55+M55)*70-N55*299)*-1)</f>
        <v>0</v>
      </c>
      <c r="P55" s="45" t="s">
        <v>253</v>
      </c>
      <c r="Q55" s="46" t="s">
        <v>66</v>
      </c>
    </row>
    <row r="56" spans="1:18" s="47" customFormat="1" x14ac:dyDescent="0.25">
      <c r="A56" s="40" t="s">
        <v>75</v>
      </c>
      <c r="B56" s="41">
        <v>12</v>
      </c>
      <c r="C56" s="41">
        <f t="shared" ref="C56" si="36">IF(B56&gt;54,4,IF(B56&gt;29,3,IF(B56&gt;14,2,IF(B56&gt;4,1,0))))</f>
        <v>1</v>
      </c>
      <c r="D56" s="42">
        <f t="shared" ref="D56" si="37">B56*50</f>
        <v>600</v>
      </c>
      <c r="E56" s="43"/>
      <c r="F56" s="43"/>
      <c r="G56" s="43"/>
      <c r="H56" s="43"/>
      <c r="I56" s="43"/>
      <c r="J56" s="43"/>
      <c r="K56" s="43"/>
      <c r="L56" s="43"/>
      <c r="M56" s="43"/>
      <c r="N56" s="43">
        <v>2</v>
      </c>
      <c r="O56" s="44">
        <f t="shared" ref="O56" si="38">IF(D56-E56*250-F56*160-(G56+H56+I56+J56+K56+L56+M56)*70-N56*299&gt;=0,0,(D56-E56*250-F56*160-(G56+H56+I56+J56+K56+L56+M56)*70-N56*299)*-1)</f>
        <v>0</v>
      </c>
      <c r="P56" s="45" t="s">
        <v>273</v>
      </c>
      <c r="Q56" s="46" t="s">
        <v>66</v>
      </c>
    </row>
    <row r="57" spans="1:18" s="47" customFormat="1" x14ac:dyDescent="0.25">
      <c r="A57" s="40" t="s">
        <v>76</v>
      </c>
      <c r="B57" s="41">
        <v>8</v>
      </c>
      <c r="C57" s="41">
        <f t="shared" ref="C57" si="39">IF(B57&gt;54,4,IF(B57&gt;29,3,IF(B57&gt;14,2,IF(B57&gt;4,1,0))))</f>
        <v>1</v>
      </c>
      <c r="D57" s="42">
        <f t="shared" ref="D57" si="40">B57*50</f>
        <v>400</v>
      </c>
      <c r="E57" s="43"/>
      <c r="F57" s="43"/>
      <c r="G57" s="43"/>
      <c r="H57" s="43"/>
      <c r="I57" s="43"/>
      <c r="J57" s="43"/>
      <c r="K57" s="43"/>
      <c r="L57" s="43"/>
      <c r="M57" s="43">
        <v>1</v>
      </c>
      <c r="N57" s="43">
        <v>1</v>
      </c>
      <c r="O57" s="44">
        <f t="shared" ref="O57" si="41">IF(D57-E57*250-F57*160-(G57+H57+I57+J57+K57+L57+M57)*70-N57*299&gt;=0,0,(D57-E57*250-F57*160-(G57+H57+I57+J57+K57+L57+M57)*70-N57*299)*-1)</f>
        <v>0</v>
      </c>
      <c r="P57" s="45" t="s">
        <v>242</v>
      </c>
      <c r="Q57" s="46" t="s">
        <v>66</v>
      </c>
    </row>
    <row r="58" spans="1:18" s="47" customFormat="1" x14ac:dyDescent="0.25">
      <c r="A58" s="40" t="s">
        <v>77</v>
      </c>
      <c r="B58" s="41">
        <v>7</v>
      </c>
      <c r="C58" s="41">
        <f t="shared" ref="C58" si="42">IF(B58&gt;54,4,IF(B58&gt;29,3,IF(B58&gt;14,2,IF(B58&gt;4,1,0))))</f>
        <v>1</v>
      </c>
      <c r="D58" s="42">
        <f t="shared" ref="D58" si="43">B58*50</f>
        <v>350</v>
      </c>
      <c r="E58" s="43"/>
      <c r="F58" s="43"/>
      <c r="G58" s="43"/>
      <c r="H58" s="43">
        <v>5</v>
      </c>
      <c r="I58" s="43"/>
      <c r="J58" s="43"/>
      <c r="K58" s="43"/>
      <c r="L58" s="43"/>
      <c r="M58" s="43"/>
      <c r="N58" s="43">
        <v>0</v>
      </c>
      <c r="O58" s="44">
        <f t="shared" ref="O58" si="44">IF(D58-E58*250-F58*160-(G58+H58+I58+J58+K58+L58+M58)*70-N58*299&gt;=0,0,(D58-E58*250-F58*160-(G58+H58+I58+J58+K58+L58+M58)*70-N58*299)*-1)</f>
        <v>0</v>
      </c>
      <c r="P58" s="45" t="s">
        <v>287</v>
      </c>
      <c r="Q58" s="46" t="s">
        <v>66</v>
      </c>
    </row>
    <row r="59" spans="1:18" s="47" customFormat="1" x14ac:dyDescent="0.25">
      <c r="A59" s="40" t="s">
        <v>78</v>
      </c>
      <c r="B59" s="41">
        <v>18</v>
      </c>
      <c r="C59" s="41">
        <f t="shared" ref="C59" si="45">IF(B59&gt;54,4,IF(B59&gt;29,3,IF(B59&gt;14,2,IF(B59&gt;4,1,0))))</f>
        <v>2</v>
      </c>
      <c r="D59" s="42">
        <f t="shared" ref="D59" si="46">B59*50</f>
        <v>900</v>
      </c>
      <c r="E59" s="43"/>
      <c r="F59" s="43"/>
      <c r="G59" s="43"/>
      <c r="H59" s="43"/>
      <c r="I59" s="43"/>
      <c r="J59" s="43"/>
      <c r="K59" s="43"/>
      <c r="L59" s="43"/>
      <c r="M59" s="43"/>
      <c r="N59" s="43">
        <v>3</v>
      </c>
      <c r="O59" s="44">
        <f t="shared" ref="O59" si="47">IF(D59-E59*250-F59*160-(G59+H59+I59+J59+K59+L59+M59)*70-N59*299&gt;=0,0,(D59-E59*250-F59*160-(G59+H59+I59+J59+K59+L59+M59)*70-N59*299)*-1)</f>
        <v>0</v>
      </c>
      <c r="P59" s="45" t="s">
        <v>264</v>
      </c>
      <c r="Q59" s="46" t="s">
        <v>66</v>
      </c>
    </row>
    <row r="60" spans="1:18" s="47" customFormat="1" x14ac:dyDescent="0.25">
      <c r="A60" s="40" t="s">
        <v>79</v>
      </c>
      <c r="B60" s="41">
        <v>13</v>
      </c>
      <c r="C60" s="41">
        <f t="shared" ref="C60" si="48">IF(B60&gt;54,4,IF(B60&gt;29,3,IF(B60&gt;14,2,IF(B60&gt;4,1,0))))</f>
        <v>1</v>
      </c>
      <c r="D60" s="42">
        <f t="shared" ref="D60" si="49">B60*50</f>
        <v>650</v>
      </c>
      <c r="E60" s="43"/>
      <c r="F60" s="43"/>
      <c r="G60" s="43"/>
      <c r="H60" s="43"/>
      <c r="I60" s="43"/>
      <c r="J60" s="43"/>
      <c r="K60" s="43"/>
      <c r="L60" s="43"/>
      <c r="M60" s="43"/>
      <c r="N60" s="43">
        <v>2</v>
      </c>
      <c r="O60" s="44">
        <f t="shared" ref="O60" si="50">IF(D60-E60*250-F60*160-(G60+H60+I60+J60+K60+L60+M60)*70-N60*299&gt;=0,0,(D60-E60*250-F60*160-(G60+H60+I60+J60+K60+L60+M60)*70-N60*299)*-1)</f>
        <v>0</v>
      </c>
      <c r="P60" s="45" t="s">
        <v>240</v>
      </c>
      <c r="Q60" s="46" t="s">
        <v>66</v>
      </c>
    </row>
    <row r="61" spans="1:18" s="47" customFormat="1" x14ac:dyDescent="0.25">
      <c r="A61" s="40" t="s">
        <v>80</v>
      </c>
      <c r="B61" s="41">
        <v>16</v>
      </c>
      <c r="C61" s="41">
        <f t="shared" ref="C61" si="51">IF(B61&gt;54,4,IF(B61&gt;29,3,IF(B61&gt;14,2,IF(B61&gt;4,1,0))))</f>
        <v>2</v>
      </c>
      <c r="D61" s="42">
        <f t="shared" ref="D61" si="52">B61*50</f>
        <v>800</v>
      </c>
      <c r="E61" s="43"/>
      <c r="F61" s="43"/>
      <c r="G61" s="43">
        <v>11</v>
      </c>
      <c r="H61" s="43"/>
      <c r="I61" s="43"/>
      <c r="J61" s="43"/>
      <c r="K61" s="43"/>
      <c r="L61" s="43"/>
      <c r="M61" s="43"/>
      <c r="N61" s="43"/>
      <c r="O61" s="44">
        <f t="shared" ref="O61" si="53">IF(D61-E61*250-F61*160-(G61+H61+I61+J61+K61+L61+M61)*70-N61*299&gt;=0,0,(D61-E61*250-F61*160-(G61+H61+I61+J61+K61+L61+M61)*70-N61*299)*-1)</f>
        <v>0</v>
      </c>
      <c r="P61" s="45" t="s">
        <v>236</v>
      </c>
      <c r="Q61" s="46" t="s">
        <v>66</v>
      </c>
    </row>
    <row r="62" spans="1:18" s="47" customFormat="1" x14ac:dyDescent="0.25">
      <c r="A62" s="40" t="s">
        <v>81</v>
      </c>
      <c r="B62" s="41">
        <v>20</v>
      </c>
      <c r="C62" s="41">
        <f t="shared" ref="C62" si="54">IF(B62&gt;54,4,IF(B62&gt;29,3,IF(B62&gt;14,2,IF(B62&gt;4,1,0))))</f>
        <v>2</v>
      </c>
      <c r="D62" s="42">
        <f t="shared" ref="D62" si="55">B62*50</f>
        <v>1000</v>
      </c>
      <c r="E62" s="43"/>
      <c r="F62" s="43"/>
      <c r="G62" s="43">
        <v>7</v>
      </c>
      <c r="H62" s="43">
        <v>3</v>
      </c>
      <c r="I62" s="43"/>
      <c r="J62" s="43"/>
      <c r="K62" s="43"/>
      <c r="L62" s="43"/>
      <c r="M62" s="43"/>
      <c r="N62" s="43">
        <v>1</v>
      </c>
      <c r="O62" s="44">
        <f t="shared" ref="O62" si="56">IF(D62-E62*250-F62*160-(G62+H62+I62+J62+K62+L62+M62)*70-N62*299&gt;=0,0,(D62-E62*250-F62*160-(G62+H62+I62+J62+K62+L62+M62)*70-N62*299)*-1)</f>
        <v>0</v>
      </c>
      <c r="P62" s="45" t="s">
        <v>244</v>
      </c>
      <c r="Q62" s="46" t="s">
        <v>66</v>
      </c>
    </row>
    <row r="63" spans="1:18" x14ac:dyDescent="0.25">
      <c r="A63" s="30" t="s">
        <v>82</v>
      </c>
      <c r="B63" s="31">
        <v>12</v>
      </c>
      <c r="C63" s="31">
        <f t="shared" ref="C63" si="57">IF(B63&gt;54,4,IF(B63&gt;29,3,IF(B63&gt;14,2,IF(B63&gt;4,1,0))))</f>
        <v>1</v>
      </c>
      <c r="D63" s="32">
        <f t="shared" ref="D63" si="58">B63*50</f>
        <v>600</v>
      </c>
      <c r="E63" s="38"/>
      <c r="F63" s="38"/>
      <c r="G63" s="38"/>
      <c r="H63" s="38"/>
      <c r="I63" s="38"/>
      <c r="J63" s="38"/>
      <c r="K63" s="38"/>
      <c r="L63" s="38"/>
      <c r="M63" s="38"/>
      <c r="N63" s="38">
        <v>2</v>
      </c>
      <c r="O63" s="2">
        <f t="shared" ref="O63" si="59">IF(D63-E63*250-F63*160-(G63+H63+I63+J63+K63+L63+M63)*70-N63*299&gt;=0,0,(D63-E63*250-F63*160-(G63+H63+I63+J63+K63+L63+M63)*70-N63*299)*-1)</f>
        <v>0</v>
      </c>
      <c r="P63" s="1"/>
      <c r="Q63" s="13" t="s">
        <v>83</v>
      </c>
      <c r="R63" s="34"/>
    </row>
    <row r="64" spans="1:18" x14ac:dyDescent="0.25">
      <c r="A64" s="30" t="s">
        <v>84</v>
      </c>
      <c r="B64" s="31">
        <v>33</v>
      </c>
      <c r="C64" s="31">
        <f t="shared" ref="C64" si="60">IF(B64&gt;54,4,IF(B64&gt;29,3,IF(B64&gt;14,2,IF(B64&gt;4,1,0))))</f>
        <v>3</v>
      </c>
      <c r="D64" s="32">
        <f t="shared" ref="D64" si="61">B64*50</f>
        <v>1650</v>
      </c>
      <c r="E64" s="38"/>
      <c r="F64" s="38"/>
      <c r="G64" s="38">
        <v>5</v>
      </c>
      <c r="H64" s="38">
        <v>15</v>
      </c>
      <c r="I64" s="38">
        <v>4</v>
      </c>
      <c r="J64" s="38"/>
      <c r="K64" s="38"/>
      <c r="L64" s="38"/>
      <c r="M64" s="38"/>
      <c r="N64" s="38"/>
      <c r="O64" s="2">
        <f t="shared" ref="O64" si="62">IF(D64-E64*250-F64*160-(G64+H64+I64+J64+K64+L64+M64)*70-N64*299&gt;=0,0,(D64-E64*250-F64*160-(G64+H64+I64+J64+K64+L64+M64)*70-N64*299)*-1)</f>
        <v>30</v>
      </c>
      <c r="P64" s="1"/>
      <c r="Q64" s="13" t="s">
        <v>83</v>
      </c>
    </row>
    <row r="65" spans="1:17" s="47" customFormat="1" x14ac:dyDescent="0.25">
      <c r="A65" s="40" t="s">
        <v>85</v>
      </c>
      <c r="B65" s="41">
        <v>14</v>
      </c>
      <c r="C65" s="41">
        <f t="shared" ref="C65" si="63">IF(B65&gt;54,4,IF(B65&gt;29,3,IF(B65&gt;14,2,IF(B65&gt;4,1,0))))</f>
        <v>1</v>
      </c>
      <c r="D65" s="42">
        <f t="shared" ref="D65" si="64">B65*50</f>
        <v>700</v>
      </c>
      <c r="E65" s="43">
        <v>1</v>
      </c>
      <c r="F65" s="43">
        <v>1</v>
      </c>
      <c r="G65" s="43">
        <v>1</v>
      </c>
      <c r="H65" s="43">
        <v>1</v>
      </c>
      <c r="I65" s="43">
        <v>1</v>
      </c>
      <c r="J65" s="43">
        <v>1</v>
      </c>
      <c r="K65" s="43">
        <v>1</v>
      </c>
      <c r="L65" s="43">
        <v>1</v>
      </c>
      <c r="M65" s="43">
        <v>1</v>
      </c>
      <c r="N65" s="43"/>
      <c r="O65" s="44">
        <f t="shared" ref="O65" si="65">IF(D65-E65*250-F65*160-(G65+H65+I65+J65+K65+L65+M65)*70-N65*299&gt;=0,0,(D65-E65*250-F65*160-(G65+H65+I65+J65+K65+L65+M65)*70-N65*299)*-1)</f>
        <v>200</v>
      </c>
      <c r="P65" s="45" t="s">
        <v>208</v>
      </c>
      <c r="Q65" s="46" t="s">
        <v>83</v>
      </c>
    </row>
    <row r="66" spans="1:17" x14ac:dyDescent="0.25">
      <c r="A66" s="30" t="s">
        <v>86</v>
      </c>
      <c r="B66" s="31">
        <v>9</v>
      </c>
      <c r="C66" s="31">
        <f t="shared" ref="C66" si="66">IF(B66&gt;54,4,IF(B66&gt;29,3,IF(B66&gt;14,2,IF(B66&gt;4,1,0))))</f>
        <v>1</v>
      </c>
      <c r="D66" s="32">
        <f t="shared" ref="D66" si="67">B66*50</f>
        <v>450</v>
      </c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2">
        <f t="shared" ref="O66" si="68">IF(D66-E66*250-F66*160-(G66+H66+I66+J66+K66+L66+M66)*70-N66*299&gt;=0,0,(D66-E66*250-F66*160-(G66+H66+I66+J66+K66+L66+M66)*70-N66*299)*-1)</f>
        <v>0</v>
      </c>
      <c r="P66" s="1"/>
      <c r="Q66" s="13" t="s">
        <v>83</v>
      </c>
    </row>
    <row r="67" spans="1:17" s="47" customFormat="1" x14ac:dyDescent="0.25">
      <c r="A67" s="40" t="s">
        <v>87</v>
      </c>
      <c r="B67" s="41">
        <v>51</v>
      </c>
      <c r="C67" s="41">
        <f t="shared" ref="C67" si="69">IF(B67&gt;54,4,IF(B67&gt;29,3,IF(B67&gt;14,2,IF(B67&gt;4,1,0))))</f>
        <v>3</v>
      </c>
      <c r="D67" s="42">
        <f t="shared" ref="D67" si="70">B67*50</f>
        <v>2550</v>
      </c>
      <c r="E67" s="43"/>
      <c r="F67" s="43">
        <v>5</v>
      </c>
      <c r="G67" s="43">
        <v>10</v>
      </c>
      <c r="H67" s="43">
        <v>7</v>
      </c>
      <c r="I67" s="43">
        <v>4</v>
      </c>
      <c r="J67" s="43">
        <v>4</v>
      </c>
      <c r="K67" s="43"/>
      <c r="L67" s="43"/>
      <c r="M67" s="43"/>
      <c r="N67" s="43"/>
      <c r="O67" s="44">
        <f t="shared" ref="O67" si="71">IF(D67-E67*250-F67*160-(G67+H67+I67+J67+K67+L67+M67)*70-N67*299&gt;=0,0,(D67-E67*250-F67*160-(G67+H67+I67+J67+K67+L67+M67)*70-N67*299)*-1)</f>
        <v>0</v>
      </c>
      <c r="P67" s="45" t="s">
        <v>222</v>
      </c>
      <c r="Q67" s="46" t="s">
        <v>83</v>
      </c>
    </row>
    <row r="68" spans="1:17" s="47" customFormat="1" x14ac:dyDescent="0.25">
      <c r="A68" s="40" t="s">
        <v>88</v>
      </c>
      <c r="B68" s="41">
        <v>48</v>
      </c>
      <c r="C68" s="41">
        <f t="shared" ref="C68" si="72">IF(B68&gt;54,4,IF(B68&gt;29,3,IF(B68&gt;14,2,IF(B68&gt;4,1,0))))</f>
        <v>3</v>
      </c>
      <c r="D68" s="42">
        <f t="shared" ref="D68" si="73">B68*50</f>
        <v>2400</v>
      </c>
      <c r="E68" s="43">
        <v>1</v>
      </c>
      <c r="F68" s="43">
        <v>2</v>
      </c>
      <c r="G68" s="43">
        <v>3</v>
      </c>
      <c r="H68" s="43">
        <v>3</v>
      </c>
      <c r="I68" s="43">
        <v>3</v>
      </c>
      <c r="J68" s="43">
        <v>3</v>
      </c>
      <c r="K68" s="43">
        <v>3</v>
      </c>
      <c r="L68" s="43">
        <v>3</v>
      </c>
      <c r="M68" s="43">
        <v>4</v>
      </c>
      <c r="N68" s="43">
        <v>1</v>
      </c>
      <c r="O68" s="44">
        <f t="shared" ref="O68" si="74">IF(D68-E68*250-F68*160-(G68+H68+I68+J68+K68+L68+M68)*70-N68*299&gt;=0,0,(D68-E68*250-F68*160-(G68+H68+I68+J68+K68+L68+M68)*70-N68*299)*-1)</f>
        <v>9</v>
      </c>
      <c r="P68" s="45" t="s">
        <v>290</v>
      </c>
      <c r="Q68" s="46" t="s">
        <v>83</v>
      </c>
    </row>
    <row r="69" spans="1:17" s="47" customFormat="1" x14ac:dyDescent="0.25">
      <c r="A69" s="40" t="s">
        <v>89</v>
      </c>
      <c r="B69" s="41">
        <v>43</v>
      </c>
      <c r="C69" s="41">
        <f t="shared" ref="C69" si="75">IF(B69&gt;54,4,IF(B69&gt;29,3,IF(B69&gt;14,2,IF(B69&gt;4,1,0))))</f>
        <v>3</v>
      </c>
      <c r="D69" s="42">
        <f t="shared" ref="D69" si="76">B69*50</f>
        <v>2150</v>
      </c>
      <c r="E69" s="43">
        <v>2</v>
      </c>
      <c r="F69" s="43">
        <v>2</v>
      </c>
      <c r="G69" s="43">
        <v>4</v>
      </c>
      <c r="H69" s="43">
        <v>4</v>
      </c>
      <c r="I69" s="43">
        <v>4</v>
      </c>
      <c r="J69" s="43">
        <v>3</v>
      </c>
      <c r="K69" s="43"/>
      <c r="L69" s="43"/>
      <c r="M69" s="43"/>
      <c r="N69" s="43">
        <v>1</v>
      </c>
      <c r="O69" s="44">
        <f t="shared" ref="O69" si="77">IF(D69-E69*250-F69*160-(G69+H69+I69+J69+K69+L69+M69)*70-N69*299&gt;=0,0,(D69-E69*250-F69*160-(G69+H69+I69+J69+K69+L69+M69)*70-N69*299)*-1)</f>
        <v>19</v>
      </c>
      <c r="P69" s="45" t="s">
        <v>251</v>
      </c>
      <c r="Q69" s="46" t="s">
        <v>83</v>
      </c>
    </row>
    <row r="70" spans="1:17" x14ac:dyDescent="0.25">
      <c r="A70" s="30" t="s">
        <v>90</v>
      </c>
      <c r="B70" s="31">
        <v>15</v>
      </c>
      <c r="C70" s="31">
        <f t="shared" ref="C70" si="78">IF(B70&gt;54,4,IF(B70&gt;29,3,IF(B70&gt;14,2,IF(B70&gt;4,1,0))))</f>
        <v>2</v>
      </c>
      <c r="D70" s="32">
        <f t="shared" ref="D70" si="79">B70*50</f>
        <v>750</v>
      </c>
      <c r="E70" s="38"/>
      <c r="F70" s="38">
        <v>2</v>
      </c>
      <c r="G70" s="38"/>
      <c r="H70" s="38"/>
      <c r="I70" s="38"/>
      <c r="J70" s="38"/>
      <c r="K70" s="38"/>
      <c r="L70" s="38"/>
      <c r="M70" s="38">
        <v>1</v>
      </c>
      <c r="N70" s="38">
        <v>1</v>
      </c>
      <c r="O70" s="2">
        <f t="shared" ref="O70" si="80">IF(D70-E70*250-F70*160-(G70+H70+I70+J70+K70+L70+M70)*70-N70*299&gt;=0,0,(D70-E70*250-F70*160-(G70+H70+I70+J70+K70+L70+M70)*70-N70*299)*-1)</f>
        <v>0</v>
      </c>
      <c r="P70" s="1"/>
      <c r="Q70" s="13" t="s">
        <v>83</v>
      </c>
    </row>
    <row r="71" spans="1:17" x14ac:dyDescent="0.25">
      <c r="A71" s="30" t="s">
        <v>91</v>
      </c>
      <c r="B71" s="31">
        <v>17</v>
      </c>
      <c r="C71" s="31">
        <f t="shared" ref="C71" si="81">IF(B71&gt;54,4,IF(B71&gt;29,3,IF(B71&gt;14,2,IF(B71&gt;4,1,0))))</f>
        <v>2</v>
      </c>
      <c r="D71" s="32">
        <f t="shared" ref="D71" si="82">B71*50</f>
        <v>850</v>
      </c>
      <c r="E71" s="38">
        <v>1</v>
      </c>
      <c r="F71" s="38">
        <v>0</v>
      </c>
      <c r="G71" s="38">
        <v>1</v>
      </c>
      <c r="H71" s="38">
        <v>1</v>
      </c>
      <c r="I71" s="38">
        <v>1</v>
      </c>
      <c r="J71" s="38">
        <v>1</v>
      </c>
      <c r="K71" s="38"/>
      <c r="L71" s="38"/>
      <c r="M71" s="38"/>
      <c r="N71" s="38">
        <v>1</v>
      </c>
      <c r="O71" s="2">
        <f t="shared" ref="O71" si="83">IF(D71-E71*250-F71*160-(G71+H71+I71+J71+K71+L71+M71)*70-N71*299&gt;=0,0,(D71-E71*250-F71*160-(G71+H71+I71+J71+K71+L71+M71)*70-N71*299)*-1)</f>
        <v>0</v>
      </c>
      <c r="P71" s="1"/>
      <c r="Q71" s="13" t="s">
        <v>83</v>
      </c>
    </row>
    <row r="72" spans="1:17" s="47" customFormat="1" x14ac:dyDescent="0.25">
      <c r="A72" s="40" t="s">
        <v>92</v>
      </c>
      <c r="B72" s="41">
        <v>57</v>
      </c>
      <c r="C72" s="41">
        <f t="shared" ref="C72" si="84">IF(B72&gt;54,4,IF(B72&gt;29,3,IF(B72&gt;14,2,IF(B72&gt;4,1,0))))</f>
        <v>4</v>
      </c>
      <c r="D72" s="42">
        <f t="shared" ref="D72" si="85">B72*50</f>
        <v>2850</v>
      </c>
      <c r="E72" s="43">
        <v>3</v>
      </c>
      <c r="F72" s="43">
        <v>3</v>
      </c>
      <c r="G72" s="43">
        <v>2</v>
      </c>
      <c r="H72" s="43">
        <v>2</v>
      </c>
      <c r="I72" s="43">
        <v>2</v>
      </c>
      <c r="J72" s="43">
        <v>2</v>
      </c>
      <c r="K72" s="43">
        <v>2</v>
      </c>
      <c r="L72" s="43">
        <v>2</v>
      </c>
      <c r="M72" s="43">
        <v>2</v>
      </c>
      <c r="N72" s="43">
        <v>2</v>
      </c>
      <c r="O72" s="44">
        <f t="shared" ref="O72" si="86">IF(D72-E72*250-F72*160-(G72+H72+I72+J72+K72+L72+M72)*70-N72*299&gt;=0,0,(D72-E72*250-F72*160-(G72+H72+I72+J72+K72+L72+M72)*70-N72*299)*-1)</f>
        <v>0</v>
      </c>
      <c r="P72" s="45" t="s">
        <v>249</v>
      </c>
      <c r="Q72" s="46" t="s">
        <v>83</v>
      </c>
    </row>
    <row r="73" spans="1:17" s="47" customFormat="1" x14ac:dyDescent="0.25">
      <c r="A73" s="40" t="s">
        <v>93</v>
      </c>
      <c r="B73" s="41">
        <v>35</v>
      </c>
      <c r="C73" s="41">
        <f t="shared" ref="C73" si="87">IF(B73&gt;54,4,IF(B73&gt;29,3,IF(B73&gt;14,2,IF(B73&gt;4,1,0))))</f>
        <v>3</v>
      </c>
      <c r="D73" s="42">
        <f t="shared" ref="D73" si="88">B73*50</f>
        <v>1750</v>
      </c>
      <c r="E73" s="43"/>
      <c r="F73" s="43">
        <v>1</v>
      </c>
      <c r="G73" s="43"/>
      <c r="H73" s="43"/>
      <c r="I73" s="43">
        <v>1</v>
      </c>
      <c r="J73" s="43">
        <v>1</v>
      </c>
      <c r="K73" s="43">
        <v>1</v>
      </c>
      <c r="L73" s="43">
        <v>1</v>
      </c>
      <c r="M73" s="43">
        <v>1</v>
      </c>
      <c r="N73" s="43">
        <v>4</v>
      </c>
      <c r="O73" s="44">
        <f t="shared" ref="O73" si="89">IF(D73-E73*250-F73*160-(G73+H73+I73+J73+K73+L73+M73)*70-N73*299&gt;=0,0,(D73-E73*250-F73*160-(G73+H73+I73+J73+K73+L73+M73)*70-N73*299)*-1)</f>
        <v>0</v>
      </c>
      <c r="P73" s="45" t="s">
        <v>291</v>
      </c>
      <c r="Q73" s="46" t="s">
        <v>83</v>
      </c>
    </row>
    <row r="74" spans="1:17" s="47" customFormat="1" x14ac:dyDescent="0.25">
      <c r="A74" s="40" t="s">
        <v>94</v>
      </c>
      <c r="B74" s="41">
        <v>40</v>
      </c>
      <c r="C74" s="41">
        <f t="shared" ref="C74" si="90">IF(B74&gt;54,4,IF(B74&gt;29,3,IF(B74&gt;14,2,IF(B74&gt;4,1,0))))</f>
        <v>3</v>
      </c>
      <c r="D74" s="42">
        <f t="shared" ref="D74" si="91">B74*50</f>
        <v>2000</v>
      </c>
      <c r="E74" s="43">
        <v>3</v>
      </c>
      <c r="F74" s="43">
        <v>4</v>
      </c>
      <c r="G74" s="43"/>
      <c r="H74" s="43"/>
      <c r="I74" s="43"/>
      <c r="J74" s="43"/>
      <c r="K74" s="43"/>
      <c r="L74" s="43"/>
      <c r="M74" s="43"/>
      <c r="N74" s="43">
        <v>2</v>
      </c>
      <c r="O74" s="44">
        <f t="shared" ref="O74" si="92">IF(D74-E74*250-F74*160-(G74+H74+I74+J74+K74+L74+M74)*70-N74*299&gt;=0,0,(D74-E74*250-F74*160-(G74+H74+I74+J74+K74+L74+M74)*70-N74*299)*-1)</f>
        <v>0</v>
      </c>
      <c r="P74" s="45" t="s">
        <v>202</v>
      </c>
      <c r="Q74" s="46" t="s">
        <v>83</v>
      </c>
    </row>
    <row r="75" spans="1:17" x14ac:dyDescent="0.25">
      <c r="A75" s="30" t="s">
        <v>95</v>
      </c>
      <c r="B75" s="31">
        <v>18</v>
      </c>
      <c r="C75" s="31">
        <f t="shared" ref="C75" si="93">IF(B75&gt;54,4,IF(B75&gt;29,3,IF(B75&gt;14,2,IF(B75&gt;4,1,0))))</f>
        <v>2</v>
      </c>
      <c r="D75" s="35">
        <f t="shared" ref="D75" si="94">B75*50</f>
        <v>900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2">
        <f t="shared" ref="O75" si="95">IF(D75-E75*250-F75*160-(G75+H75+I75+J75+K75+L75+M75)*70-N75*299&gt;=0,0,(D75-E75*250-F75*160-(G75+H75+I75+J75+K75+L75+M75)*70-N75*299)*-1)</f>
        <v>0</v>
      </c>
      <c r="P75" s="1"/>
      <c r="Q75" s="13" t="s">
        <v>83</v>
      </c>
    </row>
    <row r="76" spans="1:17" s="47" customFormat="1" x14ac:dyDescent="0.25">
      <c r="A76" s="40" t="s">
        <v>96</v>
      </c>
      <c r="B76" s="41">
        <v>5</v>
      </c>
      <c r="C76" s="41">
        <f t="shared" ref="C76" si="96">IF(B76&gt;54,4,IF(B76&gt;29,3,IF(B76&gt;14,2,IF(B76&gt;4,1,0))))</f>
        <v>1</v>
      </c>
      <c r="D76" s="42">
        <f t="shared" ref="D76" si="97">B76*50</f>
        <v>250</v>
      </c>
      <c r="E76" s="43"/>
      <c r="F76" s="43"/>
      <c r="G76" s="43"/>
      <c r="H76" s="43"/>
      <c r="I76" s="43"/>
      <c r="J76" s="43"/>
      <c r="K76" s="43"/>
      <c r="L76" s="43"/>
      <c r="M76" s="43"/>
      <c r="N76" s="43">
        <v>1</v>
      </c>
      <c r="O76" s="44">
        <f t="shared" ref="O76" si="98">IF(D76-E76*250-F76*160-(G76+H76+I76+J76+K76+L76+M76)*70-N76*299&gt;=0,0,(D76-E76*250-F76*160-(G76+H76+I76+J76+K76+L76+M76)*70-N76*299)*-1)</f>
        <v>49</v>
      </c>
      <c r="P76" s="45" t="s">
        <v>301</v>
      </c>
      <c r="Q76" s="46" t="s">
        <v>97</v>
      </c>
    </row>
    <row r="77" spans="1:17" s="47" customFormat="1" x14ac:dyDescent="0.25">
      <c r="A77" s="40" t="s">
        <v>98</v>
      </c>
      <c r="B77" s="41">
        <v>22</v>
      </c>
      <c r="C77" s="41">
        <f t="shared" ref="C77" si="99">IF(B77&gt;54,4,IF(B77&gt;29,3,IF(B77&gt;14,2,IF(B77&gt;4,1,0))))</f>
        <v>2</v>
      </c>
      <c r="D77" s="42">
        <f t="shared" ref="D77" si="100">B77*50</f>
        <v>1100</v>
      </c>
      <c r="E77" s="43"/>
      <c r="F77" s="43">
        <v>1</v>
      </c>
      <c r="G77" s="43"/>
      <c r="H77" s="43"/>
      <c r="I77" s="43"/>
      <c r="J77" s="43"/>
      <c r="K77" s="43"/>
      <c r="L77" s="43"/>
      <c r="M77" s="43"/>
      <c r="N77" s="43">
        <v>3</v>
      </c>
      <c r="O77" s="44">
        <f t="shared" ref="O77" si="101">IF(D77-E77*250-F77*160-(G77+H77+I77+J77+K77+L77+M77)*70-N77*299&gt;=0,0,(D77-E77*250-F77*160-(G77+H77+I77+J77+K77+L77+M77)*70-N77*299)*-1)</f>
        <v>0</v>
      </c>
      <c r="P77" s="45" t="s">
        <v>265</v>
      </c>
      <c r="Q77" s="46" t="s">
        <v>97</v>
      </c>
    </row>
    <row r="78" spans="1:17" x14ac:dyDescent="0.25">
      <c r="A78" s="30" t="s">
        <v>99</v>
      </c>
      <c r="B78" s="31">
        <v>5</v>
      </c>
      <c r="C78" s="31">
        <f t="shared" ref="C78" si="102">IF(B78&gt;54,4,IF(B78&gt;29,3,IF(B78&gt;14,2,IF(B78&gt;4,1,0))))</f>
        <v>1</v>
      </c>
      <c r="D78" s="32">
        <f t="shared" ref="D78" si="103">B78*50</f>
        <v>250</v>
      </c>
      <c r="E78" s="38"/>
      <c r="F78" s="38"/>
      <c r="G78" s="38">
        <v>3</v>
      </c>
      <c r="H78" s="38"/>
      <c r="I78" s="38"/>
      <c r="J78" s="38"/>
      <c r="K78" s="38"/>
      <c r="L78" s="38"/>
      <c r="M78" s="38"/>
      <c r="N78" s="38"/>
      <c r="O78" s="2">
        <f t="shared" ref="O78" si="104">IF(D78-E78*250-F78*160-(G78+H78+I78+J78+K78+L78+M78)*70-N78*299&gt;=0,0,(D78-E78*250-F78*160-(G78+H78+I78+J78+K78+L78+M78)*70-N78*299)*-1)</f>
        <v>0</v>
      </c>
      <c r="P78" s="1"/>
      <c r="Q78" s="13" t="s">
        <v>97</v>
      </c>
    </row>
    <row r="79" spans="1:17" s="47" customFormat="1" x14ac:dyDescent="0.25">
      <c r="A79" s="40" t="s">
        <v>100</v>
      </c>
      <c r="B79" s="41">
        <v>15</v>
      </c>
      <c r="C79" s="41">
        <f t="shared" ref="C79" si="105">IF(B79&gt;54,4,IF(B79&gt;29,3,IF(B79&gt;14,2,IF(B79&gt;4,1,0))))</f>
        <v>2</v>
      </c>
      <c r="D79" s="42">
        <f t="shared" ref="D79" si="106">B79*50</f>
        <v>750</v>
      </c>
      <c r="E79" s="43"/>
      <c r="F79" s="43">
        <v>4</v>
      </c>
      <c r="G79" s="43"/>
      <c r="H79" s="43"/>
      <c r="I79" s="43"/>
      <c r="J79" s="43"/>
      <c r="K79" s="43"/>
      <c r="L79" s="43"/>
      <c r="M79" s="43"/>
      <c r="N79" s="43"/>
      <c r="O79" s="44">
        <f t="shared" ref="O79" si="107">IF(D79-E79*250-F79*160-(G79+H79+I79+J79+K79+L79+M79)*70-N79*299&gt;=0,0,(D79-E79*250-F79*160-(G79+H79+I79+J79+K79+L79+M79)*70-N79*299)*-1)</f>
        <v>0</v>
      </c>
      <c r="P79" s="45" t="s">
        <v>246</v>
      </c>
      <c r="Q79" s="46" t="s">
        <v>97</v>
      </c>
    </row>
    <row r="80" spans="1:17" s="47" customFormat="1" x14ac:dyDescent="0.25">
      <c r="A80" s="40" t="s">
        <v>101</v>
      </c>
      <c r="B80" s="41">
        <v>6</v>
      </c>
      <c r="C80" s="41">
        <f t="shared" ref="C80" si="108">IF(B80&gt;54,4,IF(B80&gt;29,3,IF(B80&gt;14,2,IF(B80&gt;4,1,0))))</f>
        <v>1</v>
      </c>
      <c r="D80" s="42">
        <f t="shared" ref="D80" si="109">B80*50</f>
        <v>300</v>
      </c>
      <c r="E80" s="43"/>
      <c r="F80" s="43"/>
      <c r="G80" s="43">
        <v>1</v>
      </c>
      <c r="H80" s="43">
        <v>1</v>
      </c>
      <c r="I80" s="43">
        <v>1</v>
      </c>
      <c r="J80" s="43">
        <v>1</v>
      </c>
      <c r="K80" s="43"/>
      <c r="L80" s="43"/>
      <c r="M80" s="43"/>
      <c r="N80" s="43"/>
      <c r="O80" s="44">
        <f t="shared" ref="O80" si="110">IF(D80-E80*250-F80*160-(G80+H80+I80+J80+K80+L80+M80)*70-N80*299&gt;=0,0,(D80-E80*250-F80*160-(G80+H80+I80+J80+K80+L80+M80)*70-N80*299)*-1)</f>
        <v>0</v>
      </c>
      <c r="P80" s="45" t="s">
        <v>200</v>
      </c>
      <c r="Q80" s="46" t="s">
        <v>97</v>
      </c>
    </row>
    <row r="81" spans="1:17" x14ac:dyDescent="0.25">
      <c r="A81" s="30" t="s">
        <v>102</v>
      </c>
      <c r="B81" s="31">
        <v>5</v>
      </c>
      <c r="C81" s="31">
        <f t="shared" ref="C81" si="111">IF(B81&gt;54,4,IF(B81&gt;29,3,IF(B81&gt;14,2,IF(B81&gt;4,1,0))))</f>
        <v>1</v>
      </c>
      <c r="D81" s="32">
        <f t="shared" ref="D81" si="112">B81*50</f>
        <v>250</v>
      </c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2">
        <f t="shared" ref="O81" si="113">IF(D81-E81*250-F81*160-(G81+H81+I81+J81+K81+L81+M81)*70-N81*299&gt;=0,0,(D81-E81*250-F81*160-(G81+H81+I81+J81+K81+L81+M81)*70-N81*299)*-1)</f>
        <v>0</v>
      </c>
      <c r="P81" s="1"/>
      <c r="Q81" s="13" t="s">
        <v>97</v>
      </c>
    </row>
    <row r="82" spans="1:17" s="47" customFormat="1" x14ac:dyDescent="0.25">
      <c r="A82" s="40" t="s">
        <v>103</v>
      </c>
      <c r="B82" s="41">
        <v>8</v>
      </c>
      <c r="C82" s="41">
        <f t="shared" ref="C82" si="114">IF(B82&gt;54,4,IF(B82&gt;29,3,IF(B82&gt;14,2,IF(B82&gt;4,1,0))))</f>
        <v>1</v>
      </c>
      <c r="D82" s="42">
        <f t="shared" ref="D82" si="115">B82*50</f>
        <v>400</v>
      </c>
      <c r="E82" s="43">
        <v>1</v>
      </c>
      <c r="F82" s="43">
        <v>1</v>
      </c>
      <c r="G82" s="43"/>
      <c r="H82" s="43"/>
      <c r="I82" s="43"/>
      <c r="J82" s="43"/>
      <c r="K82" s="43"/>
      <c r="L82" s="43"/>
      <c r="M82" s="43"/>
      <c r="N82" s="43">
        <v>0</v>
      </c>
      <c r="O82" s="44">
        <f t="shared" ref="O82" si="116">IF(D82-E82*250-F82*160-(G82+H82+I82+J82+K82+L82+M82)*70-N82*299&gt;=0,0,(D82-E82*250-F82*160-(G82+H82+I82+J82+K82+L82+M82)*70-N82*299)*-1)</f>
        <v>10</v>
      </c>
      <c r="P82" s="45" t="s">
        <v>220</v>
      </c>
      <c r="Q82" s="46" t="s">
        <v>97</v>
      </c>
    </row>
    <row r="83" spans="1:17" s="47" customFormat="1" x14ac:dyDescent="0.25">
      <c r="A83" s="40" t="s">
        <v>104</v>
      </c>
      <c r="B83" s="41">
        <v>53</v>
      </c>
      <c r="C83" s="41">
        <f t="shared" ref="C83" si="117">IF(B83&gt;54,4,IF(B83&gt;29,3,IF(B83&gt;14,2,IF(B83&gt;4,1,0))))</f>
        <v>3</v>
      </c>
      <c r="D83" s="42">
        <f t="shared" ref="D83" si="118">B83*50</f>
        <v>2650</v>
      </c>
      <c r="E83" s="43">
        <v>2</v>
      </c>
      <c r="F83" s="43">
        <v>2</v>
      </c>
      <c r="G83" s="43">
        <v>4</v>
      </c>
      <c r="H83" s="43">
        <v>4</v>
      </c>
      <c r="I83" s="43">
        <v>3</v>
      </c>
      <c r="J83" s="43">
        <v>3</v>
      </c>
      <c r="K83" s="43">
        <v>3</v>
      </c>
      <c r="L83" s="43">
        <v>3</v>
      </c>
      <c r="M83" s="43">
        <v>1</v>
      </c>
      <c r="N83" s="43">
        <v>1</v>
      </c>
      <c r="O83" s="44">
        <f t="shared" ref="O83" si="119">IF(D83-E83*250-F83*160-(G83+H83+I83+J83+K83+L83+M83)*70-N83*299&gt;=0,0,(D83-E83*250-F83*160-(G83+H83+I83+J83+K83+L83+M83)*70-N83*299)*-1)</f>
        <v>0</v>
      </c>
      <c r="P83" s="45" t="s">
        <v>285</v>
      </c>
      <c r="Q83" s="46" t="s">
        <v>97</v>
      </c>
    </row>
    <row r="84" spans="1:17" x14ac:dyDescent="0.25">
      <c r="A84" s="30" t="s">
        <v>105</v>
      </c>
      <c r="B84" s="31">
        <v>27</v>
      </c>
      <c r="C84" s="31">
        <f t="shared" ref="C84" si="120">IF(B84&gt;54,4,IF(B84&gt;29,3,IF(B84&gt;14,2,IF(B84&gt;4,1,0))))</f>
        <v>2</v>
      </c>
      <c r="D84" s="32">
        <f t="shared" ref="D84" si="121">B84*50</f>
        <v>1350</v>
      </c>
      <c r="E84" s="38">
        <v>1</v>
      </c>
      <c r="F84" s="38">
        <v>3</v>
      </c>
      <c r="G84" s="38"/>
      <c r="H84" s="38"/>
      <c r="I84" s="38"/>
      <c r="J84" s="38"/>
      <c r="K84" s="38"/>
      <c r="L84" s="38"/>
      <c r="M84" s="38"/>
      <c r="N84" s="38">
        <v>2</v>
      </c>
      <c r="O84" s="2">
        <f t="shared" ref="O84" si="122">IF(D84-E84*250-F84*160-(G84+H84+I84+J84+K84+L84+M84)*70-N84*299&gt;=0,0,(D84-E84*250-F84*160-(G84+H84+I84+J84+K84+L84+M84)*70-N84*299)*-1)</f>
        <v>0</v>
      </c>
      <c r="P84" s="1"/>
      <c r="Q84" s="13" t="s">
        <v>97</v>
      </c>
    </row>
    <row r="85" spans="1:17" s="47" customFormat="1" x14ac:dyDescent="0.25">
      <c r="A85" s="40" t="s">
        <v>106</v>
      </c>
      <c r="B85" s="41">
        <v>12</v>
      </c>
      <c r="C85" s="41">
        <f t="shared" ref="C85" si="123">IF(B85&gt;54,4,IF(B85&gt;29,3,IF(B85&gt;14,2,IF(B85&gt;4,1,0))))</f>
        <v>1</v>
      </c>
      <c r="D85" s="42">
        <f t="shared" ref="D85" si="124">B85*50</f>
        <v>600</v>
      </c>
      <c r="E85" s="43"/>
      <c r="F85" s="43"/>
      <c r="G85" s="43">
        <v>1</v>
      </c>
      <c r="H85" s="43">
        <v>1</v>
      </c>
      <c r="I85" s="43">
        <v>1</v>
      </c>
      <c r="J85" s="43">
        <v>1</v>
      </c>
      <c r="K85" s="43">
        <v>1</v>
      </c>
      <c r="L85" s="43">
        <v>1</v>
      </c>
      <c r="M85" s="43">
        <v>1</v>
      </c>
      <c r="N85" s="43"/>
      <c r="O85" s="44">
        <f t="shared" ref="O85" si="125">IF(D85-E85*250-F85*160-(G85+H85+I85+J85+K85+L85+M85)*70-N85*299&gt;=0,0,(D85-E85*250-F85*160-(G85+H85+I85+J85+K85+L85+M85)*70-N85*299)*-1)</f>
        <v>0</v>
      </c>
      <c r="P85" s="45" t="s">
        <v>258</v>
      </c>
      <c r="Q85" s="46" t="s">
        <v>107</v>
      </c>
    </row>
    <row r="86" spans="1:17" s="47" customFormat="1" x14ac:dyDescent="0.25">
      <c r="A86" s="40" t="s">
        <v>108</v>
      </c>
      <c r="B86" s="41">
        <v>39</v>
      </c>
      <c r="C86" s="41">
        <f t="shared" ref="C86" si="126">IF(B86&gt;54,4,IF(B86&gt;29,3,IF(B86&gt;14,2,IF(B86&gt;4,1,0))))</f>
        <v>3</v>
      </c>
      <c r="D86" s="42">
        <f t="shared" ref="D86" si="127">B86*50</f>
        <v>1950</v>
      </c>
      <c r="E86" s="43">
        <v>1</v>
      </c>
      <c r="F86" s="43">
        <v>1</v>
      </c>
      <c r="G86" s="43">
        <v>5</v>
      </c>
      <c r="H86" s="43">
        <v>5</v>
      </c>
      <c r="I86" s="43">
        <v>5</v>
      </c>
      <c r="J86" s="43">
        <v>5</v>
      </c>
      <c r="K86" s="43"/>
      <c r="L86" s="43"/>
      <c r="M86" s="43"/>
      <c r="N86" s="43"/>
      <c r="O86" s="44">
        <f t="shared" ref="O86" si="128">IF(D86-E86*250-F86*160-(G86+H86+I86+J86+K86+L86+M86)*70-N86*299&gt;=0,0,(D86-E86*250-F86*160-(G86+H86+I86+J86+K86+L86+M86)*70-N86*299)*-1)</f>
        <v>0</v>
      </c>
      <c r="P86" s="45" t="s">
        <v>224</v>
      </c>
      <c r="Q86" s="46" t="s">
        <v>107</v>
      </c>
    </row>
    <row r="87" spans="1:17" s="47" customFormat="1" x14ac:dyDescent="0.25">
      <c r="A87" s="40" t="s">
        <v>109</v>
      </c>
      <c r="B87" s="41">
        <v>5</v>
      </c>
      <c r="C87" s="41">
        <f t="shared" ref="C87" si="129">IF(B87&gt;54,4,IF(B87&gt;29,3,IF(B87&gt;14,2,IF(B87&gt;4,1,0))))</f>
        <v>1</v>
      </c>
      <c r="D87" s="42">
        <f t="shared" ref="D87" si="130">B87*50</f>
        <v>250</v>
      </c>
      <c r="E87" s="43"/>
      <c r="F87" s="43"/>
      <c r="G87" s="43"/>
      <c r="H87" s="43"/>
      <c r="I87" s="43"/>
      <c r="J87" s="43">
        <v>1</v>
      </c>
      <c r="K87" s="43">
        <v>1</v>
      </c>
      <c r="L87" s="43">
        <v>1</v>
      </c>
      <c r="M87" s="43">
        <v>1</v>
      </c>
      <c r="N87" s="43"/>
      <c r="O87" s="44">
        <f t="shared" ref="O87" si="131">IF(D87-E87*250-F87*160-(G87+H87+I87+J87+K87+L87+M87)*70-N87*299&gt;=0,0,(D87-E87*250-F87*160-(G87+H87+I87+J87+K87+L87+M87)*70-N87*299)*-1)</f>
        <v>30</v>
      </c>
      <c r="P87" s="45" t="s">
        <v>259</v>
      </c>
      <c r="Q87" s="46" t="s">
        <v>107</v>
      </c>
    </row>
    <row r="88" spans="1:17" s="47" customFormat="1" x14ac:dyDescent="0.25">
      <c r="A88" s="40" t="s">
        <v>110</v>
      </c>
      <c r="B88" s="41">
        <v>17</v>
      </c>
      <c r="C88" s="41">
        <f t="shared" ref="C88" si="132">IF(B88&gt;54,4,IF(B88&gt;29,3,IF(B88&gt;14,2,IF(B88&gt;4,1,0))))</f>
        <v>2</v>
      </c>
      <c r="D88" s="42">
        <f t="shared" ref="D88" si="133">B88*50</f>
        <v>850</v>
      </c>
      <c r="E88" s="43"/>
      <c r="F88" s="43"/>
      <c r="G88" s="43">
        <v>4</v>
      </c>
      <c r="H88" s="43">
        <v>2</v>
      </c>
      <c r="I88" s="43">
        <v>1</v>
      </c>
      <c r="J88" s="43"/>
      <c r="K88" s="43"/>
      <c r="L88" s="43"/>
      <c r="M88" s="43"/>
      <c r="N88" s="43">
        <v>1</v>
      </c>
      <c r="O88" s="44">
        <f t="shared" ref="O88" si="134">IF(D88-E88*250-F88*160-(G88+H88+I88+J88+K88+L88+M88)*70-N88*299&gt;=0,0,(D88-E88*250-F88*160-(G88+H88+I88+J88+K88+L88+M88)*70-N88*299)*-1)</f>
        <v>0</v>
      </c>
      <c r="P88" s="45" t="s">
        <v>233</v>
      </c>
      <c r="Q88" s="46" t="s">
        <v>107</v>
      </c>
    </row>
    <row r="89" spans="1:17" s="47" customFormat="1" x14ac:dyDescent="0.25">
      <c r="A89" s="40" t="s">
        <v>111</v>
      </c>
      <c r="B89" s="41">
        <v>9</v>
      </c>
      <c r="C89" s="41">
        <f t="shared" ref="C89" si="135">IF(B89&gt;54,4,IF(B89&gt;29,3,IF(B89&gt;14,2,IF(B89&gt;4,1,0))))</f>
        <v>1</v>
      </c>
      <c r="D89" s="42">
        <f t="shared" ref="D89" si="136">B89*50</f>
        <v>450</v>
      </c>
      <c r="E89" s="43"/>
      <c r="F89" s="43"/>
      <c r="G89" s="43">
        <v>2</v>
      </c>
      <c r="H89" s="43"/>
      <c r="I89" s="43"/>
      <c r="J89" s="43"/>
      <c r="K89" s="43"/>
      <c r="L89" s="43"/>
      <c r="M89" s="43"/>
      <c r="N89" s="43">
        <v>1</v>
      </c>
      <c r="O89" s="44">
        <f t="shared" ref="O89" si="137">IF(D89-E89*250-F89*160-(G89+H89+I89+J89+K89+L89+M89)*70-N89*299&gt;=0,0,(D89-E89*250-F89*160-(G89+H89+I89+J89+K89+L89+M89)*70-N89*299)*-1)</f>
        <v>0</v>
      </c>
      <c r="P89" s="45" t="s">
        <v>260</v>
      </c>
      <c r="Q89" s="46" t="s">
        <v>107</v>
      </c>
    </row>
    <row r="90" spans="1:17" x14ac:dyDescent="0.25">
      <c r="A90" s="30" t="s">
        <v>112</v>
      </c>
      <c r="B90" s="31">
        <v>6</v>
      </c>
      <c r="C90" s="31">
        <f t="shared" ref="C90" si="138">IF(B90&gt;54,4,IF(B90&gt;29,3,IF(B90&gt;14,2,IF(B90&gt;4,1,0))))</f>
        <v>1</v>
      </c>
      <c r="D90" s="32">
        <f t="shared" ref="D90" si="139">B90*50</f>
        <v>300</v>
      </c>
      <c r="E90" s="38"/>
      <c r="F90" s="38"/>
      <c r="G90" s="38"/>
      <c r="H90" s="38"/>
      <c r="I90" s="38"/>
      <c r="J90" s="38"/>
      <c r="K90" s="38"/>
      <c r="L90" s="38"/>
      <c r="M90" s="38"/>
      <c r="N90" s="38">
        <v>1</v>
      </c>
      <c r="O90" s="2">
        <f t="shared" ref="O90" si="140">IF(D90-E90*250-F90*160-(G90+H90+I90+J90+K90+L90+M90)*70-N90*299&gt;=0,0,(D90-E90*250-F90*160-(G90+H90+I90+J90+K90+L90+M90)*70-N90*299)*-1)</f>
        <v>0</v>
      </c>
      <c r="P90" s="1"/>
      <c r="Q90" s="13" t="s">
        <v>107</v>
      </c>
    </row>
    <row r="91" spans="1:17" x14ac:dyDescent="0.25">
      <c r="A91" s="30" t="s">
        <v>113</v>
      </c>
      <c r="B91" s="31">
        <v>24</v>
      </c>
      <c r="C91" s="31">
        <f t="shared" ref="C91" si="141">IF(B91&gt;54,4,IF(B91&gt;29,3,IF(B91&gt;14,2,IF(B91&gt;4,1,0))))</f>
        <v>2</v>
      </c>
      <c r="D91" s="32">
        <f t="shared" ref="D91" si="142">B91*50</f>
        <v>1200</v>
      </c>
      <c r="E91" s="38"/>
      <c r="F91" s="38"/>
      <c r="G91" s="38">
        <v>2</v>
      </c>
      <c r="H91" s="38">
        <v>6</v>
      </c>
      <c r="I91" s="38">
        <v>5</v>
      </c>
      <c r="J91" s="38">
        <v>5</v>
      </c>
      <c r="K91" s="38"/>
      <c r="L91" s="38"/>
      <c r="M91" s="38"/>
      <c r="N91" s="38"/>
      <c r="O91" s="2">
        <f t="shared" ref="O91" si="143">IF(D91-E91*250-F91*160-(G91+H91+I91+J91+K91+L91+M91)*70-N91*299&gt;=0,0,(D91-E91*250-F91*160-(G91+H91+I91+J91+K91+L91+M91)*70-N91*299)*-1)</f>
        <v>60</v>
      </c>
      <c r="P91" s="1"/>
      <c r="Q91" s="13" t="s">
        <v>107</v>
      </c>
    </row>
    <row r="92" spans="1:17" s="47" customFormat="1" x14ac:dyDescent="0.25">
      <c r="A92" s="40" t="s">
        <v>114</v>
      </c>
      <c r="B92" s="41">
        <v>23</v>
      </c>
      <c r="C92" s="41">
        <f t="shared" ref="C92" si="144">IF(B92&gt;54,4,IF(B92&gt;29,3,IF(B92&gt;14,2,IF(B92&gt;4,1,0))))</f>
        <v>2</v>
      </c>
      <c r="D92" s="42">
        <f t="shared" ref="D92" si="145">B92*50</f>
        <v>1150</v>
      </c>
      <c r="E92" s="43">
        <v>1</v>
      </c>
      <c r="F92" s="43">
        <v>1</v>
      </c>
      <c r="G92" s="43"/>
      <c r="H92" s="43">
        <v>2</v>
      </c>
      <c r="I92" s="43"/>
      <c r="J92" s="43"/>
      <c r="K92" s="43"/>
      <c r="L92" s="43"/>
      <c r="M92" s="43"/>
      <c r="N92" s="43">
        <v>2</v>
      </c>
      <c r="O92" s="44">
        <f t="shared" ref="O92" si="146">IF(D92-E92*250-F92*160-(G92+H92+I92+J92+K92+L92+M92)*70-N92*299&gt;=0,0,(D92-E92*250-F92*160-(G92+H92+I92+J92+K92+L92+M92)*70-N92*299)*-1)</f>
        <v>0</v>
      </c>
      <c r="P92" s="45" t="s">
        <v>206</v>
      </c>
      <c r="Q92" s="46" t="s">
        <v>107</v>
      </c>
    </row>
    <row r="93" spans="1:17" s="47" customFormat="1" x14ac:dyDescent="0.25">
      <c r="A93" s="40" t="s">
        <v>115</v>
      </c>
      <c r="B93" s="41">
        <v>13</v>
      </c>
      <c r="C93" s="41">
        <f t="shared" ref="C93" si="147">IF(B93&gt;54,4,IF(B93&gt;29,3,IF(B93&gt;14,2,IF(B93&gt;4,1,0))))</f>
        <v>1</v>
      </c>
      <c r="D93" s="42">
        <f t="shared" ref="D93" si="148">B93*50</f>
        <v>650</v>
      </c>
      <c r="E93" s="43"/>
      <c r="F93" s="43"/>
      <c r="G93" s="43"/>
      <c r="H93" s="43"/>
      <c r="I93" s="43">
        <v>1</v>
      </c>
      <c r="J93" s="43">
        <v>1</v>
      </c>
      <c r="K93" s="43">
        <v>1</v>
      </c>
      <c r="L93" s="43">
        <v>1</v>
      </c>
      <c r="M93" s="43">
        <v>1</v>
      </c>
      <c r="N93" s="43">
        <v>1</v>
      </c>
      <c r="O93" s="44">
        <f t="shared" ref="O93" si="149">IF(D93-E93*250-F93*160-(G93+H93+I93+J93+K93+L93+M93)*70-N93*299&gt;=0,0,(D93-E93*250-F93*160-(G93+H93+I93+J93+K93+L93+M93)*70-N93*299)*-1)</f>
        <v>0</v>
      </c>
      <c r="P93" s="45" t="s">
        <v>227</v>
      </c>
      <c r="Q93" s="46" t="s">
        <v>107</v>
      </c>
    </row>
    <row r="94" spans="1:17" x14ac:dyDescent="0.25">
      <c r="A94" s="30" t="s">
        <v>116</v>
      </c>
      <c r="B94" s="31">
        <v>36</v>
      </c>
      <c r="C94" s="31">
        <f t="shared" ref="C94" si="150">IF(B94&gt;54,4,IF(B94&gt;29,3,IF(B94&gt;14,2,IF(B94&gt;4,1,0))))</f>
        <v>3</v>
      </c>
      <c r="D94" s="32">
        <f t="shared" ref="D94" si="151">B94*50</f>
        <v>1800</v>
      </c>
      <c r="E94" s="38"/>
      <c r="F94" s="38"/>
      <c r="G94" s="38">
        <v>13</v>
      </c>
      <c r="H94" s="38">
        <v>10</v>
      </c>
      <c r="I94" s="38">
        <v>2</v>
      </c>
      <c r="J94" s="38"/>
      <c r="K94" s="38"/>
      <c r="L94" s="38"/>
      <c r="M94" s="38"/>
      <c r="N94" s="38"/>
      <c r="O94" s="2">
        <f t="shared" ref="O94" si="152">IF(D94-E94*250-F94*160-(G94+H94+I94+J94+K94+L94+M94)*70-N94*299&gt;=0,0,(D94-E94*250-F94*160-(G94+H94+I94+J94+K94+L94+M94)*70-N94*299)*-1)</f>
        <v>0</v>
      </c>
      <c r="P94" s="1"/>
      <c r="Q94" s="13" t="s">
        <v>107</v>
      </c>
    </row>
    <row r="95" spans="1:17" s="47" customFormat="1" x14ac:dyDescent="0.25">
      <c r="A95" s="40" t="s">
        <v>117</v>
      </c>
      <c r="B95" s="41">
        <v>16</v>
      </c>
      <c r="C95" s="41">
        <f t="shared" ref="C95:C158" si="153">IF(B95&gt;54,4,IF(B95&gt;29,3,IF(B95&gt;14,2,IF(B95&gt;4,1,0))))</f>
        <v>2</v>
      </c>
      <c r="D95" s="42">
        <f t="shared" ref="D95:D158" si="154">B95*50</f>
        <v>800</v>
      </c>
      <c r="E95" s="43"/>
      <c r="F95" s="43"/>
      <c r="G95" s="43">
        <v>3</v>
      </c>
      <c r="H95" s="43">
        <v>3</v>
      </c>
      <c r="I95" s="43">
        <v>3</v>
      </c>
      <c r="J95" s="43">
        <v>1</v>
      </c>
      <c r="K95" s="43">
        <v>1</v>
      </c>
      <c r="L95" s="43"/>
      <c r="M95" s="43"/>
      <c r="N95" s="43"/>
      <c r="O95" s="44">
        <f t="shared" ref="O95:O158" si="155">IF(D95-E95*250-F95*160-(G95+H95+I95+J95+K95+L95+M95)*70-N95*299&gt;=0,0,(D95-E95*250-F95*160-(G95+H95+I95+J95+K95+L95+M95)*70-N95*299)*-1)</f>
        <v>0</v>
      </c>
      <c r="P95" s="45" t="s">
        <v>267</v>
      </c>
      <c r="Q95" s="46" t="s">
        <v>107</v>
      </c>
    </row>
    <row r="96" spans="1:17" s="47" customFormat="1" x14ac:dyDescent="0.25">
      <c r="A96" s="40" t="s">
        <v>118</v>
      </c>
      <c r="B96" s="41">
        <v>16</v>
      </c>
      <c r="C96" s="41">
        <f t="shared" si="153"/>
        <v>2</v>
      </c>
      <c r="D96" s="42">
        <f t="shared" si="154"/>
        <v>800</v>
      </c>
      <c r="E96" s="43">
        <v>2</v>
      </c>
      <c r="F96" s="43">
        <v>2</v>
      </c>
      <c r="G96" s="43"/>
      <c r="H96" s="43"/>
      <c r="I96" s="43"/>
      <c r="J96" s="43"/>
      <c r="K96" s="43"/>
      <c r="L96" s="43"/>
      <c r="M96" s="43"/>
      <c r="N96" s="43"/>
      <c r="O96" s="44">
        <f t="shared" si="155"/>
        <v>20</v>
      </c>
      <c r="P96" s="45" t="s">
        <v>268</v>
      </c>
      <c r="Q96" s="46" t="s">
        <v>107</v>
      </c>
    </row>
    <row r="97" spans="1:17" x14ac:dyDescent="0.25">
      <c r="A97" s="30" t="s">
        <v>119</v>
      </c>
      <c r="B97" s="31">
        <v>14</v>
      </c>
      <c r="C97" s="31">
        <f t="shared" si="153"/>
        <v>1</v>
      </c>
      <c r="D97" s="32">
        <f t="shared" si="154"/>
        <v>700</v>
      </c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">
        <f t="shared" si="155"/>
        <v>0</v>
      </c>
      <c r="P97" s="1"/>
      <c r="Q97" s="13" t="s">
        <v>107</v>
      </c>
    </row>
    <row r="98" spans="1:17" s="47" customFormat="1" x14ac:dyDescent="0.25">
      <c r="A98" s="40" t="s">
        <v>120</v>
      </c>
      <c r="B98" s="41">
        <v>12</v>
      </c>
      <c r="C98" s="41">
        <f t="shared" si="153"/>
        <v>1</v>
      </c>
      <c r="D98" s="42">
        <f t="shared" si="154"/>
        <v>600</v>
      </c>
      <c r="E98" s="43"/>
      <c r="F98" s="43"/>
      <c r="G98" s="43"/>
      <c r="H98" s="43"/>
      <c r="I98" s="43"/>
      <c r="J98" s="43"/>
      <c r="K98" s="43"/>
      <c r="L98" s="43"/>
      <c r="M98" s="43"/>
      <c r="N98" s="43">
        <v>2</v>
      </c>
      <c r="O98" s="44">
        <f t="shared" si="155"/>
        <v>0</v>
      </c>
      <c r="P98" s="45" t="s">
        <v>288</v>
      </c>
      <c r="Q98" s="46" t="s">
        <v>107</v>
      </c>
    </row>
    <row r="99" spans="1:17" x14ac:dyDescent="0.25">
      <c r="A99" s="30" t="s">
        <v>121</v>
      </c>
      <c r="B99" s="31">
        <v>16</v>
      </c>
      <c r="C99" s="31">
        <f t="shared" si="153"/>
        <v>2</v>
      </c>
      <c r="D99" s="32">
        <f t="shared" si="154"/>
        <v>800</v>
      </c>
      <c r="E99" s="38">
        <v>1</v>
      </c>
      <c r="F99" s="38">
        <v>1</v>
      </c>
      <c r="G99" s="38"/>
      <c r="H99" s="38">
        <v>5</v>
      </c>
      <c r="I99" s="38"/>
      <c r="J99" s="38"/>
      <c r="K99" s="38"/>
      <c r="L99" s="38"/>
      <c r="M99" s="38"/>
      <c r="N99" s="38"/>
      <c r="O99" s="2">
        <f t="shared" si="155"/>
        <v>0</v>
      </c>
      <c r="P99" s="1"/>
      <c r="Q99" s="13" t="s">
        <v>107</v>
      </c>
    </row>
    <row r="100" spans="1:17" s="47" customFormat="1" x14ac:dyDescent="0.25">
      <c r="A100" s="40" t="s">
        <v>122</v>
      </c>
      <c r="B100" s="41">
        <v>24</v>
      </c>
      <c r="C100" s="41">
        <f t="shared" si="153"/>
        <v>2</v>
      </c>
      <c r="D100" s="42">
        <f t="shared" si="154"/>
        <v>1200</v>
      </c>
      <c r="E100" s="43">
        <v>1</v>
      </c>
      <c r="F100" s="43">
        <v>1</v>
      </c>
      <c r="G100" s="43">
        <v>6</v>
      </c>
      <c r="H100" s="43">
        <v>6</v>
      </c>
      <c r="I100" s="43"/>
      <c r="J100" s="43"/>
      <c r="K100" s="43"/>
      <c r="L100" s="43"/>
      <c r="M100" s="43"/>
      <c r="N100" s="43"/>
      <c r="O100" s="44">
        <f t="shared" si="155"/>
        <v>50</v>
      </c>
      <c r="P100" s="45" t="s">
        <v>209</v>
      </c>
      <c r="Q100" s="46" t="s">
        <v>107</v>
      </c>
    </row>
    <row r="101" spans="1:17" x14ac:dyDescent="0.25">
      <c r="A101" s="30" t="s">
        <v>123</v>
      </c>
      <c r="B101" s="31">
        <v>61</v>
      </c>
      <c r="C101" s="31">
        <f t="shared" si="153"/>
        <v>4</v>
      </c>
      <c r="D101" s="32">
        <f t="shared" si="154"/>
        <v>3050</v>
      </c>
      <c r="E101" s="38"/>
      <c r="F101" s="38"/>
      <c r="G101" s="38">
        <v>10</v>
      </c>
      <c r="H101" s="38">
        <v>10</v>
      </c>
      <c r="I101" s="38">
        <v>10</v>
      </c>
      <c r="J101" s="38">
        <v>9</v>
      </c>
      <c r="K101" s="38"/>
      <c r="L101" s="38"/>
      <c r="M101" s="38"/>
      <c r="N101" s="38">
        <v>1</v>
      </c>
      <c r="O101" s="2">
        <f t="shared" si="155"/>
        <v>0</v>
      </c>
      <c r="P101" s="1"/>
      <c r="Q101" s="13" t="s">
        <v>107</v>
      </c>
    </row>
    <row r="102" spans="1:17" s="47" customFormat="1" x14ac:dyDescent="0.25">
      <c r="A102" s="40" t="s">
        <v>124</v>
      </c>
      <c r="B102" s="41">
        <v>30</v>
      </c>
      <c r="C102" s="41">
        <f t="shared" si="153"/>
        <v>3</v>
      </c>
      <c r="D102" s="42">
        <f t="shared" si="154"/>
        <v>1500</v>
      </c>
      <c r="E102" s="43"/>
      <c r="F102" s="43">
        <v>1</v>
      </c>
      <c r="G102" s="43">
        <v>1</v>
      </c>
      <c r="H102" s="43">
        <v>1</v>
      </c>
      <c r="I102" s="43">
        <v>1</v>
      </c>
      <c r="J102" s="43">
        <v>1</v>
      </c>
      <c r="K102" s="43">
        <v>1</v>
      </c>
      <c r="L102" s="43">
        <v>1</v>
      </c>
      <c r="M102" s="43">
        <v>1</v>
      </c>
      <c r="N102" s="43">
        <v>1</v>
      </c>
      <c r="O102" s="44">
        <f t="shared" si="155"/>
        <v>0</v>
      </c>
      <c r="P102" s="45" t="s">
        <v>281</v>
      </c>
      <c r="Q102" s="46" t="s">
        <v>107</v>
      </c>
    </row>
    <row r="103" spans="1:17" x14ac:dyDescent="0.25">
      <c r="A103" s="30" t="s">
        <v>125</v>
      </c>
      <c r="B103" s="31">
        <v>6</v>
      </c>
      <c r="C103" s="31">
        <f t="shared" si="153"/>
        <v>1</v>
      </c>
      <c r="D103" s="32">
        <f t="shared" si="154"/>
        <v>300</v>
      </c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">
        <f t="shared" si="155"/>
        <v>0</v>
      </c>
      <c r="P103" s="1"/>
      <c r="Q103" s="13" t="s">
        <v>107</v>
      </c>
    </row>
    <row r="104" spans="1:17" x14ac:dyDescent="0.25">
      <c r="A104" s="30" t="s">
        <v>126</v>
      </c>
      <c r="B104" s="31">
        <v>9</v>
      </c>
      <c r="C104" s="31">
        <f t="shared" si="153"/>
        <v>1</v>
      </c>
      <c r="D104" s="32">
        <f t="shared" si="154"/>
        <v>450</v>
      </c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">
        <f t="shared" si="155"/>
        <v>0</v>
      </c>
      <c r="P104" s="1"/>
      <c r="Q104" s="13" t="s">
        <v>107</v>
      </c>
    </row>
    <row r="105" spans="1:17" s="47" customFormat="1" x14ac:dyDescent="0.25">
      <c r="A105" s="40" t="s">
        <v>127</v>
      </c>
      <c r="B105" s="41">
        <v>11</v>
      </c>
      <c r="C105" s="41">
        <f t="shared" si="153"/>
        <v>1</v>
      </c>
      <c r="D105" s="42">
        <f t="shared" si="154"/>
        <v>550</v>
      </c>
      <c r="E105" s="43"/>
      <c r="F105" s="43"/>
      <c r="G105" s="43"/>
      <c r="H105" s="43">
        <v>2</v>
      </c>
      <c r="I105" s="43">
        <v>2</v>
      </c>
      <c r="J105" s="43">
        <v>2</v>
      </c>
      <c r="K105" s="43">
        <v>1</v>
      </c>
      <c r="L105" s="43"/>
      <c r="M105" s="43"/>
      <c r="N105" s="43"/>
      <c r="O105" s="44">
        <f t="shared" si="155"/>
        <v>0</v>
      </c>
      <c r="P105" s="45" t="s">
        <v>304</v>
      </c>
      <c r="Q105" s="46" t="s">
        <v>128</v>
      </c>
    </row>
    <row r="106" spans="1:17" s="47" customFormat="1" x14ac:dyDescent="0.25">
      <c r="A106" s="40" t="s">
        <v>129</v>
      </c>
      <c r="B106" s="41">
        <v>6</v>
      </c>
      <c r="C106" s="41">
        <f t="shared" si="153"/>
        <v>1</v>
      </c>
      <c r="D106" s="42">
        <f t="shared" si="154"/>
        <v>300</v>
      </c>
      <c r="E106" s="43"/>
      <c r="F106" s="43"/>
      <c r="G106" s="43"/>
      <c r="H106" s="43"/>
      <c r="I106" s="43"/>
      <c r="J106" s="43">
        <v>1</v>
      </c>
      <c r="K106" s="43">
        <v>1</v>
      </c>
      <c r="L106" s="43">
        <v>1</v>
      </c>
      <c r="M106" s="43">
        <v>1</v>
      </c>
      <c r="N106" s="43"/>
      <c r="O106" s="44">
        <f t="shared" si="155"/>
        <v>0</v>
      </c>
      <c r="P106" s="45" t="s">
        <v>241</v>
      </c>
      <c r="Q106" s="46" t="s">
        <v>128</v>
      </c>
    </row>
    <row r="107" spans="1:17" x14ac:dyDescent="0.25">
      <c r="A107" s="30" t="s">
        <v>130</v>
      </c>
      <c r="B107" s="31">
        <v>36</v>
      </c>
      <c r="C107" s="31">
        <f t="shared" si="153"/>
        <v>3</v>
      </c>
      <c r="D107" s="32">
        <f t="shared" si="154"/>
        <v>1800</v>
      </c>
      <c r="E107" s="38">
        <v>1</v>
      </c>
      <c r="F107" s="38">
        <v>1</v>
      </c>
      <c r="G107" s="38">
        <v>3</v>
      </c>
      <c r="H107" s="38">
        <v>3</v>
      </c>
      <c r="I107" s="38">
        <v>3</v>
      </c>
      <c r="J107" s="38">
        <v>1</v>
      </c>
      <c r="K107" s="38">
        <v>1</v>
      </c>
      <c r="L107" s="38">
        <v>1</v>
      </c>
      <c r="M107" s="38"/>
      <c r="N107" s="38">
        <v>2</v>
      </c>
      <c r="O107" s="2">
        <f t="shared" si="155"/>
        <v>48</v>
      </c>
      <c r="P107" s="1"/>
      <c r="Q107" s="13" t="s">
        <v>128</v>
      </c>
    </row>
    <row r="108" spans="1:17" s="47" customFormat="1" x14ac:dyDescent="0.25">
      <c r="A108" s="40" t="s">
        <v>131</v>
      </c>
      <c r="B108" s="41">
        <v>9</v>
      </c>
      <c r="C108" s="41">
        <f t="shared" si="153"/>
        <v>1</v>
      </c>
      <c r="D108" s="42">
        <f t="shared" si="154"/>
        <v>450</v>
      </c>
      <c r="E108" s="43"/>
      <c r="F108" s="43"/>
      <c r="G108" s="43"/>
      <c r="H108" s="43">
        <v>1</v>
      </c>
      <c r="I108" s="43">
        <v>1</v>
      </c>
      <c r="J108" s="43"/>
      <c r="K108" s="43"/>
      <c r="L108" s="43"/>
      <c r="M108" s="43"/>
      <c r="N108" s="43">
        <v>1</v>
      </c>
      <c r="O108" s="44">
        <f t="shared" si="155"/>
        <v>0</v>
      </c>
      <c r="P108" s="45" t="s">
        <v>298</v>
      </c>
      <c r="Q108" s="46" t="s">
        <v>128</v>
      </c>
    </row>
    <row r="109" spans="1:17" s="47" customFormat="1" x14ac:dyDescent="0.25">
      <c r="A109" s="40" t="s">
        <v>132</v>
      </c>
      <c r="B109" s="41">
        <v>21</v>
      </c>
      <c r="C109" s="41">
        <f t="shared" si="153"/>
        <v>2</v>
      </c>
      <c r="D109" s="42">
        <f t="shared" si="154"/>
        <v>1050</v>
      </c>
      <c r="E109" s="43"/>
      <c r="F109" s="43"/>
      <c r="G109" s="43">
        <v>4</v>
      </c>
      <c r="H109" s="43">
        <v>4</v>
      </c>
      <c r="I109" s="43"/>
      <c r="J109" s="43">
        <v>4</v>
      </c>
      <c r="K109" s="43">
        <v>3</v>
      </c>
      <c r="L109" s="43"/>
      <c r="M109" s="43"/>
      <c r="N109" s="43"/>
      <c r="O109" s="44">
        <f t="shared" si="155"/>
        <v>0</v>
      </c>
      <c r="P109" s="45" t="s">
        <v>205</v>
      </c>
      <c r="Q109" s="46" t="s">
        <v>128</v>
      </c>
    </row>
    <row r="110" spans="1:17" s="47" customFormat="1" x14ac:dyDescent="0.25">
      <c r="A110" s="40" t="s">
        <v>133</v>
      </c>
      <c r="B110" s="41">
        <v>9</v>
      </c>
      <c r="C110" s="41">
        <f t="shared" si="153"/>
        <v>1</v>
      </c>
      <c r="D110" s="42">
        <f t="shared" si="154"/>
        <v>450</v>
      </c>
      <c r="E110" s="43">
        <v>1</v>
      </c>
      <c r="F110" s="43"/>
      <c r="G110" s="43"/>
      <c r="H110" s="43">
        <v>2</v>
      </c>
      <c r="I110" s="43"/>
      <c r="J110" s="43"/>
      <c r="K110" s="43"/>
      <c r="L110" s="43"/>
      <c r="M110" s="43"/>
      <c r="N110" s="43"/>
      <c r="O110" s="44">
        <f t="shared" si="155"/>
        <v>0</v>
      </c>
      <c r="P110" s="45" t="s">
        <v>245</v>
      </c>
      <c r="Q110" s="46" t="s">
        <v>128</v>
      </c>
    </row>
    <row r="111" spans="1:17" s="47" customFormat="1" x14ac:dyDescent="0.25">
      <c r="A111" s="40" t="s">
        <v>134</v>
      </c>
      <c r="B111" s="41">
        <v>35</v>
      </c>
      <c r="C111" s="41">
        <f t="shared" si="153"/>
        <v>3</v>
      </c>
      <c r="D111" s="42">
        <f t="shared" si="154"/>
        <v>1750</v>
      </c>
      <c r="E111" s="43">
        <v>3</v>
      </c>
      <c r="F111" s="43">
        <v>3</v>
      </c>
      <c r="G111" s="43"/>
      <c r="H111" s="43">
        <v>6</v>
      </c>
      <c r="I111" s="43"/>
      <c r="J111" s="43">
        <v>1</v>
      </c>
      <c r="K111" s="43"/>
      <c r="L111" s="43"/>
      <c r="M111" s="43"/>
      <c r="N111" s="43"/>
      <c r="O111" s="44">
        <f t="shared" si="155"/>
        <v>0</v>
      </c>
      <c r="P111" s="45" t="s">
        <v>219</v>
      </c>
      <c r="Q111" s="46" t="s">
        <v>128</v>
      </c>
    </row>
    <row r="112" spans="1:17" s="47" customFormat="1" x14ac:dyDescent="0.25">
      <c r="A112" s="40" t="s">
        <v>135</v>
      </c>
      <c r="B112" s="41">
        <v>15</v>
      </c>
      <c r="C112" s="41">
        <f t="shared" si="153"/>
        <v>2</v>
      </c>
      <c r="D112" s="42">
        <f t="shared" si="154"/>
        <v>750</v>
      </c>
      <c r="E112" s="43"/>
      <c r="F112" s="43"/>
      <c r="G112" s="43">
        <v>3</v>
      </c>
      <c r="H112" s="43">
        <v>4</v>
      </c>
      <c r="I112" s="43">
        <v>4</v>
      </c>
      <c r="J112" s="43">
        <v>4</v>
      </c>
      <c r="K112" s="43">
        <v>4</v>
      </c>
      <c r="L112" s="43">
        <v>4</v>
      </c>
      <c r="M112" s="43">
        <v>2</v>
      </c>
      <c r="N112" s="43">
        <v>1</v>
      </c>
      <c r="O112" s="44">
        <f t="shared" si="155"/>
        <v>1299</v>
      </c>
      <c r="P112" s="45" t="s">
        <v>243</v>
      </c>
      <c r="Q112" s="46" t="s">
        <v>128</v>
      </c>
    </row>
    <row r="113" spans="1:17" x14ac:dyDescent="0.25">
      <c r="A113" s="30" t="s">
        <v>136</v>
      </c>
      <c r="B113" s="31">
        <v>22</v>
      </c>
      <c r="C113" s="31">
        <f t="shared" si="153"/>
        <v>2</v>
      </c>
      <c r="D113" s="32">
        <f t="shared" si="154"/>
        <v>1100</v>
      </c>
      <c r="E113" s="38"/>
      <c r="F113" s="38"/>
      <c r="G113" s="38"/>
      <c r="H113" s="38">
        <v>5</v>
      </c>
      <c r="I113" s="38">
        <v>5</v>
      </c>
      <c r="J113" s="38">
        <v>1</v>
      </c>
      <c r="K113" s="38"/>
      <c r="L113" s="38"/>
      <c r="M113" s="38"/>
      <c r="N113" s="38">
        <v>1</v>
      </c>
      <c r="O113" s="2">
        <f t="shared" si="155"/>
        <v>0</v>
      </c>
      <c r="P113" s="1"/>
      <c r="Q113" s="13" t="s">
        <v>128</v>
      </c>
    </row>
    <row r="114" spans="1:17" s="47" customFormat="1" x14ac:dyDescent="0.25">
      <c r="A114" s="40" t="s">
        <v>137</v>
      </c>
      <c r="B114" s="41">
        <v>15</v>
      </c>
      <c r="C114" s="41">
        <f t="shared" si="153"/>
        <v>2</v>
      </c>
      <c r="D114" s="42">
        <f t="shared" si="154"/>
        <v>750</v>
      </c>
      <c r="E114" s="43"/>
      <c r="F114" s="43"/>
      <c r="G114" s="43"/>
      <c r="H114" s="43"/>
      <c r="I114" s="43"/>
      <c r="J114" s="43">
        <v>5</v>
      </c>
      <c r="K114" s="43">
        <v>5</v>
      </c>
      <c r="L114" s="43"/>
      <c r="M114" s="43"/>
      <c r="N114" s="43"/>
      <c r="O114" s="44">
        <f t="shared" si="155"/>
        <v>0</v>
      </c>
      <c r="P114" s="45" t="s">
        <v>230</v>
      </c>
      <c r="Q114" s="46" t="s">
        <v>128</v>
      </c>
    </row>
    <row r="115" spans="1:17" s="47" customFormat="1" x14ac:dyDescent="0.25">
      <c r="A115" s="40" t="s">
        <v>138</v>
      </c>
      <c r="B115" s="41">
        <v>5</v>
      </c>
      <c r="C115" s="41">
        <f t="shared" si="153"/>
        <v>1</v>
      </c>
      <c r="D115" s="42">
        <f t="shared" si="154"/>
        <v>250</v>
      </c>
      <c r="E115" s="43"/>
      <c r="F115" s="43">
        <v>1</v>
      </c>
      <c r="G115" s="43"/>
      <c r="H115" s="43"/>
      <c r="I115" s="43"/>
      <c r="J115" s="43"/>
      <c r="K115" s="43"/>
      <c r="L115" s="43"/>
      <c r="M115" s="43"/>
      <c r="N115" s="43"/>
      <c r="O115" s="44">
        <f t="shared" si="155"/>
        <v>0</v>
      </c>
      <c r="P115" s="45" t="s">
        <v>226</v>
      </c>
      <c r="Q115" s="46" t="s">
        <v>128</v>
      </c>
    </row>
    <row r="116" spans="1:17" x14ac:dyDescent="0.25">
      <c r="A116" s="30" t="s">
        <v>139</v>
      </c>
      <c r="B116" s="31">
        <v>8</v>
      </c>
      <c r="C116" s="31">
        <f t="shared" si="153"/>
        <v>1</v>
      </c>
      <c r="D116" s="32">
        <f t="shared" si="154"/>
        <v>400</v>
      </c>
      <c r="E116" s="38"/>
      <c r="F116" s="38"/>
      <c r="G116" s="38">
        <v>2</v>
      </c>
      <c r="H116" s="38"/>
      <c r="I116" s="38"/>
      <c r="J116" s="38"/>
      <c r="K116" s="38"/>
      <c r="L116" s="38"/>
      <c r="M116" s="38"/>
      <c r="N116" s="38">
        <v>1</v>
      </c>
      <c r="O116" s="2">
        <f t="shared" si="155"/>
        <v>39</v>
      </c>
      <c r="P116" s="1"/>
      <c r="Q116" s="13" t="s">
        <v>128</v>
      </c>
    </row>
    <row r="117" spans="1:17" s="47" customFormat="1" x14ac:dyDescent="0.25">
      <c r="A117" s="40" t="s">
        <v>140</v>
      </c>
      <c r="B117" s="41">
        <v>8</v>
      </c>
      <c r="C117" s="41">
        <f t="shared" si="153"/>
        <v>1</v>
      </c>
      <c r="D117" s="42">
        <f t="shared" si="154"/>
        <v>400</v>
      </c>
      <c r="E117" s="43"/>
      <c r="F117" s="43"/>
      <c r="G117" s="43"/>
      <c r="H117" s="43"/>
      <c r="I117" s="43"/>
      <c r="J117" s="43"/>
      <c r="K117" s="43"/>
      <c r="L117" s="43"/>
      <c r="M117" s="43"/>
      <c r="N117" s="43">
        <v>1</v>
      </c>
      <c r="O117" s="44">
        <f t="shared" si="155"/>
        <v>0</v>
      </c>
      <c r="P117" s="45" t="s">
        <v>221</v>
      </c>
      <c r="Q117" s="46" t="s">
        <v>128</v>
      </c>
    </row>
    <row r="118" spans="1:17" s="47" customFormat="1" x14ac:dyDescent="0.25">
      <c r="A118" s="40" t="s">
        <v>141</v>
      </c>
      <c r="B118" s="41">
        <v>19</v>
      </c>
      <c r="C118" s="41">
        <f t="shared" si="153"/>
        <v>2</v>
      </c>
      <c r="D118" s="42">
        <f t="shared" si="154"/>
        <v>950</v>
      </c>
      <c r="E118" s="43"/>
      <c r="F118" s="43">
        <v>2</v>
      </c>
      <c r="G118" s="43"/>
      <c r="H118" s="43"/>
      <c r="I118" s="43">
        <v>9</v>
      </c>
      <c r="J118" s="43"/>
      <c r="K118" s="43"/>
      <c r="L118" s="43"/>
      <c r="M118" s="43"/>
      <c r="N118" s="43"/>
      <c r="O118" s="44">
        <f t="shared" si="155"/>
        <v>0</v>
      </c>
      <c r="P118" s="45" t="s">
        <v>269</v>
      </c>
      <c r="Q118" s="46" t="s">
        <v>128</v>
      </c>
    </row>
    <row r="119" spans="1:17" s="47" customFormat="1" x14ac:dyDescent="0.25">
      <c r="A119" s="40" t="s">
        <v>142</v>
      </c>
      <c r="B119" s="41">
        <v>12</v>
      </c>
      <c r="C119" s="41">
        <f t="shared" si="153"/>
        <v>1</v>
      </c>
      <c r="D119" s="42">
        <f t="shared" si="154"/>
        <v>600</v>
      </c>
      <c r="E119" s="43"/>
      <c r="F119" s="43"/>
      <c r="G119" s="43"/>
      <c r="H119" s="43"/>
      <c r="I119" s="43"/>
      <c r="J119" s="43"/>
      <c r="K119" s="43"/>
      <c r="L119" s="43"/>
      <c r="M119" s="43"/>
      <c r="N119" s="43">
        <v>2</v>
      </c>
      <c r="O119" s="44">
        <f t="shared" si="155"/>
        <v>0</v>
      </c>
      <c r="P119" s="45" t="s">
        <v>248</v>
      </c>
      <c r="Q119" s="46" t="s">
        <v>128</v>
      </c>
    </row>
    <row r="120" spans="1:17" s="47" customFormat="1" x14ac:dyDescent="0.25">
      <c r="A120" s="40" t="s">
        <v>143</v>
      </c>
      <c r="B120" s="41">
        <v>11</v>
      </c>
      <c r="C120" s="41">
        <f t="shared" si="153"/>
        <v>1</v>
      </c>
      <c r="D120" s="42">
        <f t="shared" si="154"/>
        <v>550</v>
      </c>
      <c r="E120" s="43"/>
      <c r="F120" s="43"/>
      <c r="G120" s="43">
        <v>1</v>
      </c>
      <c r="H120" s="43">
        <v>1</v>
      </c>
      <c r="I120" s="43">
        <v>1</v>
      </c>
      <c r="J120" s="43"/>
      <c r="K120" s="43"/>
      <c r="L120" s="43"/>
      <c r="M120" s="43"/>
      <c r="N120" s="43">
        <v>1</v>
      </c>
      <c r="O120" s="44">
        <f t="shared" si="155"/>
        <v>0</v>
      </c>
      <c r="P120" s="45" t="s">
        <v>203</v>
      </c>
      <c r="Q120" s="46" t="s">
        <v>128</v>
      </c>
    </row>
    <row r="121" spans="1:17" s="47" customFormat="1" x14ac:dyDescent="0.25">
      <c r="A121" s="40" t="s">
        <v>144</v>
      </c>
      <c r="B121" s="41">
        <v>13</v>
      </c>
      <c r="C121" s="41">
        <f t="shared" si="153"/>
        <v>1</v>
      </c>
      <c r="D121" s="42">
        <f t="shared" si="154"/>
        <v>650</v>
      </c>
      <c r="E121" s="43"/>
      <c r="F121" s="43">
        <v>5</v>
      </c>
      <c r="G121" s="43"/>
      <c r="H121" s="43"/>
      <c r="I121" s="43"/>
      <c r="J121" s="43"/>
      <c r="K121" s="43"/>
      <c r="L121" s="43"/>
      <c r="M121" s="43"/>
      <c r="N121" s="43"/>
      <c r="O121" s="44">
        <f t="shared" si="155"/>
        <v>150</v>
      </c>
      <c r="P121" s="45" t="s">
        <v>225</v>
      </c>
      <c r="Q121" s="46" t="s">
        <v>145</v>
      </c>
    </row>
    <row r="122" spans="1:17" x14ac:dyDescent="0.25">
      <c r="A122" s="30" t="s">
        <v>146</v>
      </c>
      <c r="B122" s="31">
        <v>5</v>
      </c>
      <c r="C122" s="31">
        <f t="shared" si="153"/>
        <v>1</v>
      </c>
      <c r="D122" s="32">
        <f t="shared" si="154"/>
        <v>250</v>
      </c>
      <c r="E122" s="38"/>
      <c r="F122" s="38">
        <v>1</v>
      </c>
      <c r="G122" s="38"/>
      <c r="H122" s="38"/>
      <c r="I122" s="38"/>
      <c r="J122" s="38"/>
      <c r="K122" s="38"/>
      <c r="L122" s="38"/>
      <c r="M122" s="38"/>
      <c r="N122" s="38"/>
      <c r="O122" s="2">
        <f t="shared" si="155"/>
        <v>0</v>
      </c>
      <c r="P122" s="1"/>
      <c r="Q122" s="13" t="s">
        <v>145</v>
      </c>
    </row>
    <row r="123" spans="1:17" s="47" customFormat="1" x14ac:dyDescent="0.25">
      <c r="A123" s="40" t="s">
        <v>147</v>
      </c>
      <c r="B123" s="41">
        <v>10</v>
      </c>
      <c r="C123" s="41">
        <f t="shared" si="153"/>
        <v>1</v>
      </c>
      <c r="D123" s="42">
        <f t="shared" si="154"/>
        <v>500</v>
      </c>
      <c r="E123" s="43"/>
      <c r="F123" s="43">
        <v>1</v>
      </c>
      <c r="G123" s="43"/>
      <c r="H123" s="43"/>
      <c r="I123" s="43"/>
      <c r="J123" s="43"/>
      <c r="K123" s="43"/>
      <c r="L123" s="43"/>
      <c r="M123" s="43"/>
      <c r="N123" s="43">
        <v>1</v>
      </c>
      <c r="O123" s="44">
        <f t="shared" si="155"/>
        <v>0</v>
      </c>
      <c r="P123" s="45" t="s">
        <v>214</v>
      </c>
      <c r="Q123" s="46" t="s">
        <v>145</v>
      </c>
    </row>
    <row r="124" spans="1:17" x14ac:dyDescent="0.25">
      <c r="A124" s="30" t="s">
        <v>148</v>
      </c>
      <c r="B124" s="31">
        <v>12</v>
      </c>
      <c r="C124" s="31">
        <f t="shared" si="153"/>
        <v>1</v>
      </c>
      <c r="D124" s="32">
        <f t="shared" si="154"/>
        <v>600</v>
      </c>
      <c r="E124" s="38"/>
      <c r="F124" s="38"/>
      <c r="G124" s="38">
        <v>3</v>
      </c>
      <c r="H124" s="38">
        <v>1</v>
      </c>
      <c r="I124" s="38"/>
      <c r="J124" s="38"/>
      <c r="K124" s="38"/>
      <c r="L124" s="38"/>
      <c r="M124" s="38"/>
      <c r="N124" s="38">
        <v>1</v>
      </c>
      <c r="O124" s="2">
        <f t="shared" si="155"/>
        <v>0</v>
      </c>
      <c r="P124" s="1"/>
      <c r="Q124" s="13" t="s">
        <v>145</v>
      </c>
    </row>
    <row r="125" spans="1:17" s="47" customFormat="1" ht="15.75" customHeight="1" x14ac:dyDescent="0.25">
      <c r="A125" s="40" t="s">
        <v>149</v>
      </c>
      <c r="B125" s="41">
        <v>20</v>
      </c>
      <c r="C125" s="41">
        <f t="shared" si="153"/>
        <v>2</v>
      </c>
      <c r="D125" s="42">
        <f t="shared" si="154"/>
        <v>1000</v>
      </c>
      <c r="E125" s="43"/>
      <c r="F125" s="43"/>
      <c r="G125" s="43">
        <v>4</v>
      </c>
      <c r="H125" s="43">
        <v>4</v>
      </c>
      <c r="I125" s="43">
        <v>2</v>
      </c>
      <c r="J125" s="43">
        <v>2</v>
      </c>
      <c r="K125" s="43">
        <v>2</v>
      </c>
      <c r="L125" s="43">
        <v>2</v>
      </c>
      <c r="M125" s="43">
        <v>2</v>
      </c>
      <c r="N125" s="43"/>
      <c r="O125" s="44">
        <f t="shared" si="155"/>
        <v>260</v>
      </c>
      <c r="P125" s="45" t="s">
        <v>271</v>
      </c>
      <c r="Q125" s="46" t="s">
        <v>145</v>
      </c>
    </row>
    <row r="126" spans="1:17" s="47" customFormat="1" x14ac:dyDescent="0.25">
      <c r="A126" s="40" t="s">
        <v>150</v>
      </c>
      <c r="B126" s="41">
        <v>19</v>
      </c>
      <c r="C126" s="41">
        <f t="shared" si="153"/>
        <v>2</v>
      </c>
      <c r="D126" s="42">
        <f t="shared" si="154"/>
        <v>950</v>
      </c>
      <c r="E126" s="43"/>
      <c r="F126" s="43">
        <v>1</v>
      </c>
      <c r="G126" s="43">
        <v>1</v>
      </c>
      <c r="H126" s="43">
        <v>1</v>
      </c>
      <c r="I126" s="43">
        <v>1</v>
      </c>
      <c r="J126" s="43">
        <v>1</v>
      </c>
      <c r="K126" s="43">
        <v>1</v>
      </c>
      <c r="L126" s="43">
        <v>1</v>
      </c>
      <c r="M126" s="43">
        <v>1</v>
      </c>
      <c r="N126" s="43">
        <v>1</v>
      </c>
      <c r="O126" s="44">
        <f t="shared" si="155"/>
        <v>0</v>
      </c>
      <c r="P126" s="45" t="s">
        <v>204</v>
      </c>
      <c r="Q126" s="46" t="s">
        <v>145</v>
      </c>
    </row>
    <row r="127" spans="1:17" s="47" customFormat="1" x14ac:dyDescent="0.25">
      <c r="A127" s="40" t="s">
        <v>151</v>
      </c>
      <c r="B127" s="41">
        <v>10</v>
      </c>
      <c r="C127" s="41">
        <f t="shared" si="153"/>
        <v>1</v>
      </c>
      <c r="D127" s="42">
        <f t="shared" si="154"/>
        <v>500</v>
      </c>
      <c r="E127" s="43"/>
      <c r="F127" s="43">
        <v>1</v>
      </c>
      <c r="G127" s="43"/>
      <c r="H127" s="43"/>
      <c r="I127" s="43"/>
      <c r="J127" s="43"/>
      <c r="K127" s="43"/>
      <c r="L127" s="43"/>
      <c r="M127" s="43"/>
      <c r="N127" s="43">
        <v>1</v>
      </c>
      <c r="O127" s="44">
        <f t="shared" si="155"/>
        <v>0</v>
      </c>
      <c r="P127" s="45" t="s">
        <v>293</v>
      </c>
      <c r="Q127" s="46" t="s">
        <v>145</v>
      </c>
    </row>
    <row r="128" spans="1:17" s="47" customFormat="1" x14ac:dyDescent="0.25">
      <c r="A128" s="40" t="s">
        <v>152</v>
      </c>
      <c r="B128" s="41">
        <v>11</v>
      </c>
      <c r="C128" s="41">
        <f t="shared" si="153"/>
        <v>1</v>
      </c>
      <c r="D128" s="42">
        <f t="shared" si="154"/>
        <v>550</v>
      </c>
      <c r="E128" s="43"/>
      <c r="F128" s="43">
        <v>1</v>
      </c>
      <c r="G128" s="43"/>
      <c r="H128" s="43"/>
      <c r="I128" s="43"/>
      <c r="J128" s="43"/>
      <c r="K128" s="43"/>
      <c r="L128" s="43"/>
      <c r="M128" s="43">
        <v>1</v>
      </c>
      <c r="N128" s="43">
        <v>1</v>
      </c>
      <c r="O128" s="44">
        <f t="shared" si="155"/>
        <v>0</v>
      </c>
      <c r="P128" s="45" t="s">
        <v>201</v>
      </c>
      <c r="Q128" s="46" t="s">
        <v>145</v>
      </c>
    </row>
    <row r="129" spans="1:17" s="47" customFormat="1" x14ac:dyDescent="0.25">
      <c r="A129" s="40" t="s">
        <v>153</v>
      </c>
      <c r="B129" s="41">
        <v>35</v>
      </c>
      <c r="C129" s="41">
        <f t="shared" si="153"/>
        <v>3</v>
      </c>
      <c r="D129" s="42">
        <f t="shared" si="154"/>
        <v>1750</v>
      </c>
      <c r="E129" s="43"/>
      <c r="F129" s="43"/>
      <c r="G129" s="43">
        <v>16</v>
      </c>
      <c r="H129" s="43">
        <v>8</v>
      </c>
      <c r="I129" s="43">
        <v>0</v>
      </c>
      <c r="J129" s="43">
        <v>0</v>
      </c>
      <c r="K129" s="43">
        <v>0</v>
      </c>
      <c r="L129" s="43">
        <v>0</v>
      </c>
      <c r="M129" s="43">
        <v>1</v>
      </c>
      <c r="N129" s="43">
        <v>0</v>
      </c>
      <c r="O129" s="44">
        <f t="shared" si="155"/>
        <v>0</v>
      </c>
      <c r="P129" s="45" t="s">
        <v>262</v>
      </c>
      <c r="Q129" s="46" t="s">
        <v>145</v>
      </c>
    </row>
    <row r="130" spans="1:17" x14ac:dyDescent="0.25">
      <c r="A130" s="30" t="s">
        <v>154</v>
      </c>
      <c r="B130" s="31">
        <v>8</v>
      </c>
      <c r="C130" s="31">
        <f t="shared" si="153"/>
        <v>1</v>
      </c>
      <c r="D130" s="32">
        <f t="shared" si="154"/>
        <v>400</v>
      </c>
      <c r="E130" s="38"/>
      <c r="F130" s="38"/>
      <c r="G130" s="38"/>
      <c r="H130" s="38"/>
      <c r="I130" s="38"/>
      <c r="J130" s="38"/>
      <c r="K130" s="38">
        <v>1</v>
      </c>
      <c r="L130" s="38">
        <v>1</v>
      </c>
      <c r="M130" s="38">
        <v>1</v>
      </c>
      <c r="N130" s="38">
        <v>1</v>
      </c>
      <c r="O130" s="2">
        <f t="shared" si="155"/>
        <v>109</v>
      </c>
      <c r="P130" s="1"/>
      <c r="Q130" s="13" t="s">
        <v>145</v>
      </c>
    </row>
    <row r="131" spans="1:17" s="47" customFormat="1" x14ac:dyDescent="0.25">
      <c r="A131" s="40" t="s">
        <v>155</v>
      </c>
      <c r="B131" s="41">
        <v>51</v>
      </c>
      <c r="C131" s="41">
        <f t="shared" si="153"/>
        <v>3</v>
      </c>
      <c r="D131" s="42">
        <f t="shared" si="154"/>
        <v>2550</v>
      </c>
      <c r="E131" s="43"/>
      <c r="F131" s="43">
        <v>2</v>
      </c>
      <c r="G131" s="43">
        <v>2</v>
      </c>
      <c r="H131" s="43">
        <v>2</v>
      </c>
      <c r="I131" s="43">
        <v>3</v>
      </c>
      <c r="J131" s="43">
        <v>3</v>
      </c>
      <c r="K131" s="43">
        <v>3</v>
      </c>
      <c r="L131" s="43">
        <v>3</v>
      </c>
      <c r="M131" s="43">
        <v>3</v>
      </c>
      <c r="N131" s="43">
        <v>3</v>
      </c>
      <c r="O131" s="44">
        <f t="shared" si="155"/>
        <v>0</v>
      </c>
      <c r="P131" s="45" t="s">
        <v>283</v>
      </c>
      <c r="Q131" s="46" t="s">
        <v>156</v>
      </c>
    </row>
    <row r="132" spans="1:17" s="47" customFormat="1" x14ac:dyDescent="0.25">
      <c r="A132" s="40" t="s">
        <v>157</v>
      </c>
      <c r="B132" s="41">
        <v>8</v>
      </c>
      <c r="C132" s="41">
        <f t="shared" si="153"/>
        <v>1</v>
      </c>
      <c r="D132" s="42">
        <f t="shared" si="154"/>
        <v>400</v>
      </c>
      <c r="E132" s="43"/>
      <c r="F132" s="43"/>
      <c r="G132" s="43"/>
      <c r="H132" s="43"/>
      <c r="I132" s="43"/>
      <c r="J132" s="43"/>
      <c r="K132" s="43"/>
      <c r="L132" s="43">
        <v>1</v>
      </c>
      <c r="M132" s="43">
        <v>1</v>
      </c>
      <c r="N132" s="43">
        <v>1</v>
      </c>
      <c r="O132" s="44">
        <f t="shared" si="155"/>
        <v>39</v>
      </c>
      <c r="P132" s="45" t="s">
        <v>261</v>
      </c>
      <c r="Q132" s="46" t="s">
        <v>156</v>
      </c>
    </row>
    <row r="133" spans="1:17" x14ac:dyDescent="0.25">
      <c r="A133" s="30" t="s">
        <v>158</v>
      </c>
      <c r="B133" s="31">
        <v>16</v>
      </c>
      <c r="C133" s="31">
        <f t="shared" si="153"/>
        <v>2</v>
      </c>
      <c r="D133" s="32">
        <f t="shared" si="154"/>
        <v>800</v>
      </c>
      <c r="E133" s="38"/>
      <c r="F133" s="38"/>
      <c r="G133" s="38">
        <v>2</v>
      </c>
      <c r="H133" s="38">
        <v>2</v>
      </c>
      <c r="I133" s="38">
        <v>2</v>
      </c>
      <c r="J133" s="38">
        <v>2</v>
      </c>
      <c r="K133" s="38">
        <v>2</v>
      </c>
      <c r="L133" s="38">
        <v>1</v>
      </c>
      <c r="M133" s="38"/>
      <c r="N133" s="38"/>
      <c r="O133" s="2">
        <f t="shared" si="155"/>
        <v>0</v>
      </c>
      <c r="P133" s="1"/>
      <c r="Q133" s="13" t="s">
        <v>156</v>
      </c>
    </row>
    <row r="134" spans="1:17" s="47" customFormat="1" x14ac:dyDescent="0.25">
      <c r="A134" s="40" t="s">
        <v>159</v>
      </c>
      <c r="B134" s="41">
        <v>24</v>
      </c>
      <c r="C134" s="41">
        <f t="shared" si="153"/>
        <v>2</v>
      </c>
      <c r="D134" s="42">
        <f t="shared" si="154"/>
        <v>1200</v>
      </c>
      <c r="E134" s="43"/>
      <c r="F134" s="43"/>
      <c r="G134" s="43"/>
      <c r="H134" s="43"/>
      <c r="I134" s="43"/>
      <c r="J134" s="43">
        <v>5</v>
      </c>
      <c r="K134" s="43">
        <v>4</v>
      </c>
      <c r="L134" s="43">
        <v>4</v>
      </c>
      <c r="M134" s="43">
        <v>4</v>
      </c>
      <c r="N134" s="43"/>
      <c r="O134" s="44">
        <f t="shared" si="155"/>
        <v>0</v>
      </c>
      <c r="P134" s="45" t="s">
        <v>199</v>
      </c>
      <c r="Q134" s="46" t="s">
        <v>156</v>
      </c>
    </row>
    <row r="135" spans="1:17" x14ac:dyDescent="0.25">
      <c r="A135" s="30" t="s">
        <v>160</v>
      </c>
      <c r="B135" s="31">
        <v>33</v>
      </c>
      <c r="C135" s="31">
        <f t="shared" si="153"/>
        <v>3</v>
      </c>
      <c r="D135" s="32">
        <f t="shared" si="154"/>
        <v>1650</v>
      </c>
      <c r="E135" s="38"/>
      <c r="F135" s="38"/>
      <c r="G135" s="38">
        <v>3</v>
      </c>
      <c r="H135" s="38">
        <v>3</v>
      </c>
      <c r="I135" s="38">
        <v>4</v>
      </c>
      <c r="J135" s="38">
        <v>4</v>
      </c>
      <c r="K135" s="38">
        <v>4</v>
      </c>
      <c r="L135" s="38">
        <v>3</v>
      </c>
      <c r="M135" s="38">
        <v>2</v>
      </c>
      <c r="N135" s="38"/>
      <c r="O135" s="2">
        <f t="shared" si="155"/>
        <v>0</v>
      </c>
      <c r="P135" s="1"/>
      <c r="Q135" s="13" t="s">
        <v>156</v>
      </c>
    </row>
    <row r="136" spans="1:17" x14ac:dyDescent="0.25">
      <c r="A136" s="30" t="s">
        <v>161</v>
      </c>
      <c r="B136" s="31">
        <v>16</v>
      </c>
      <c r="C136" s="31">
        <f t="shared" si="153"/>
        <v>2</v>
      </c>
      <c r="D136" s="32">
        <f t="shared" si="154"/>
        <v>800</v>
      </c>
      <c r="E136" s="38"/>
      <c r="F136" s="38"/>
      <c r="G136" s="38">
        <v>1</v>
      </c>
      <c r="H136" s="38">
        <v>2</v>
      </c>
      <c r="I136" s="38">
        <v>1</v>
      </c>
      <c r="J136" s="38">
        <v>1</v>
      </c>
      <c r="K136" s="38">
        <v>1</v>
      </c>
      <c r="L136" s="38">
        <v>1</v>
      </c>
      <c r="M136" s="38">
        <v>1</v>
      </c>
      <c r="N136" s="38">
        <v>1</v>
      </c>
      <c r="O136" s="2">
        <f t="shared" si="155"/>
        <v>59</v>
      </c>
      <c r="P136" s="1"/>
      <c r="Q136" s="13" t="s">
        <v>156</v>
      </c>
    </row>
    <row r="137" spans="1:17" s="47" customFormat="1" x14ac:dyDescent="0.25">
      <c r="A137" s="40" t="s">
        <v>162</v>
      </c>
      <c r="B137" s="41">
        <v>11</v>
      </c>
      <c r="C137" s="41">
        <f t="shared" si="153"/>
        <v>1</v>
      </c>
      <c r="D137" s="42">
        <f t="shared" si="154"/>
        <v>550</v>
      </c>
      <c r="E137" s="43"/>
      <c r="F137" s="43"/>
      <c r="G137" s="43">
        <v>2</v>
      </c>
      <c r="H137" s="43">
        <v>2</v>
      </c>
      <c r="I137" s="43"/>
      <c r="J137" s="43">
        <v>1</v>
      </c>
      <c r="K137" s="43"/>
      <c r="L137" s="43"/>
      <c r="M137" s="43">
        <v>3</v>
      </c>
      <c r="N137" s="43"/>
      <c r="O137" s="44">
        <f t="shared" si="155"/>
        <v>10</v>
      </c>
      <c r="P137" s="45" t="s">
        <v>263</v>
      </c>
      <c r="Q137" s="46" t="s">
        <v>156</v>
      </c>
    </row>
    <row r="138" spans="1:17" x14ac:dyDescent="0.25">
      <c r="A138" s="30" t="s">
        <v>163</v>
      </c>
      <c r="B138" s="31">
        <v>11</v>
      </c>
      <c r="C138" s="31">
        <f t="shared" si="153"/>
        <v>1</v>
      </c>
      <c r="D138" s="32">
        <f t="shared" si="154"/>
        <v>550</v>
      </c>
      <c r="E138" s="38">
        <v>1</v>
      </c>
      <c r="F138" s="38"/>
      <c r="G138" s="38"/>
      <c r="H138" s="38"/>
      <c r="I138" s="38"/>
      <c r="J138" s="38"/>
      <c r="K138" s="38"/>
      <c r="L138" s="38"/>
      <c r="M138" s="38"/>
      <c r="N138" s="38">
        <v>1</v>
      </c>
      <c r="O138" s="2">
        <f t="shared" si="155"/>
        <v>0</v>
      </c>
      <c r="P138" s="1"/>
      <c r="Q138" s="13" t="s">
        <v>156</v>
      </c>
    </row>
    <row r="139" spans="1:17" x14ac:dyDescent="0.25">
      <c r="A139" s="30" t="s">
        <v>164</v>
      </c>
      <c r="B139" s="31">
        <v>5</v>
      </c>
      <c r="C139" s="31">
        <f t="shared" si="153"/>
        <v>1</v>
      </c>
      <c r="D139" s="32">
        <f t="shared" si="154"/>
        <v>250</v>
      </c>
      <c r="E139" s="38"/>
      <c r="F139" s="38">
        <v>1</v>
      </c>
      <c r="G139" s="38">
        <v>1</v>
      </c>
      <c r="H139" s="38"/>
      <c r="I139" s="38"/>
      <c r="J139" s="38"/>
      <c r="K139" s="38"/>
      <c r="L139" s="38"/>
      <c r="M139" s="38"/>
      <c r="N139" s="38"/>
      <c r="O139" s="2">
        <f t="shared" si="155"/>
        <v>0</v>
      </c>
      <c r="P139" s="1"/>
      <c r="Q139" s="13" t="s">
        <v>156</v>
      </c>
    </row>
    <row r="140" spans="1:17" x14ac:dyDescent="0.25">
      <c r="A140" s="30" t="s">
        <v>165</v>
      </c>
      <c r="B140" s="31">
        <v>28</v>
      </c>
      <c r="C140" s="31">
        <f t="shared" si="153"/>
        <v>2</v>
      </c>
      <c r="D140" s="32">
        <f t="shared" si="154"/>
        <v>1400</v>
      </c>
      <c r="E140" s="38">
        <v>1</v>
      </c>
      <c r="F140" s="38">
        <v>2</v>
      </c>
      <c r="G140" s="38"/>
      <c r="H140" s="38"/>
      <c r="I140" s="38"/>
      <c r="J140" s="38"/>
      <c r="K140" s="38"/>
      <c r="L140" s="38"/>
      <c r="M140" s="38"/>
      <c r="N140" s="38">
        <v>3</v>
      </c>
      <c r="O140" s="2">
        <f t="shared" si="155"/>
        <v>67</v>
      </c>
      <c r="P140" s="1"/>
      <c r="Q140" s="13" t="s">
        <v>156</v>
      </c>
    </row>
    <row r="141" spans="1:17" s="47" customFormat="1" x14ac:dyDescent="0.25">
      <c r="A141" s="40" t="s">
        <v>166</v>
      </c>
      <c r="B141" s="41">
        <v>13</v>
      </c>
      <c r="C141" s="41">
        <f t="shared" si="153"/>
        <v>1</v>
      </c>
      <c r="D141" s="42">
        <f t="shared" si="154"/>
        <v>650</v>
      </c>
      <c r="E141" s="43"/>
      <c r="F141" s="43"/>
      <c r="G141" s="43">
        <v>5</v>
      </c>
      <c r="H141" s="43">
        <v>5</v>
      </c>
      <c r="I141" s="43"/>
      <c r="J141" s="43"/>
      <c r="K141" s="43"/>
      <c r="L141" s="43"/>
      <c r="M141" s="43"/>
      <c r="N141" s="43"/>
      <c r="O141" s="44">
        <f t="shared" si="155"/>
        <v>50</v>
      </c>
      <c r="P141" s="45" t="s">
        <v>292</v>
      </c>
      <c r="Q141" s="46" t="s">
        <v>167</v>
      </c>
    </row>
    <row r="142" spans="1:17" s="47" customFormat="1" x14ac:dyDescent="0.25">
      <c r="A142" s="40" t="s">
        <v>168</v>
      </c>
      <c r="B142" s="41">
        <v>21</v>
      </c>
      <c r="C142" s="41">
        <f t="shared" si="153"/>
        <v>2</v>
      </c>
      <c r="D142" s="42">
        <f t="shared" si="154"/>
        <v>1050</v>
      </c>
      <c r="E142" s="43"/>
      <c r="F142" s="43">
        <v>3</v>
      </c>
      <c r="G142" s="43"/>
      <c r="H142" s="43">
        <v>2</v>
      </c>
      <c r="I142" s="43">
        <v>2</v>
      </c>
      <c r="J142" s="43">
        <v>2</v>
      </c>
      <c r="K142" s="43"/>
      <c r="L142" s="43"/>
      <c r="M142" s="43"/>
      <c r="N142" s="43">
        <v>4</v>
      </c>
      <c r="O142" s="44">
        <f t="shared" si="155"/>
        <v>1046</v>
      </c>
      <c r="P142" s="45" t="s">
        <v>282</v>
      </c>
      <c r="Q142" s="46" t="s">
        <v>167</v>
      </c>
    </row>
    <row r="143" spans="1:17" x14ac:dyDescent="0.25">
      <c r="A143" s="30" t="s">
        <v>169</v>
      </c>
      <c r="B143" s="31">
        <v>10</v>
      </c>
      <c r="C143" s="31">
        <f t="shared" si="153"/>
        <v>1</v>
      </c>
      <c r="D143" s="32">
        <f t="shared" si="154"/>
        <v>500</v>
      </c>
      <c r="E143" s="38"/>
      <c r="F143" s="38"/>
      <c r="G143" s="38">
        <v>1</v>
      </c>
      <c r="H143" s="38">
        <v>1</v>
      </c>
      <c r="I143" s="38"/>
      <c r="J143" s="38"/>
      <c r="K143" s="38"/>
      <c r="L143" s="38"/>
      <c r="M143" s="38"/>
      <c r="N143" s="38">
        <v>1</v>
      </c>
      <c r="O143" s="2">
        <f t="shared" si="155"/>
        <v>0</v>
      </c>
      <c r="P143" s="1"/>
      <c r="Q143" s="13" t="s">
        <v>167</v>
      </c>
    </row>
    <row r="144" spans="1:17" x14ac:dyDescent="0.25">
      <c r="A144" s="30" t="s">
        <v>170</v>
      </c>
      <c r="B144" s="31">
        <v>41</v>
      </c>
      <c r="C144" s="31">
        <f t="shared" si="153"/>
        <v>3</v>
      </c>
      <c r="D144" s="32">
        <f t="shared" si="154"/>
        <v>2050</v>
      </c>
      <c r="E144" s="38">
        <v>2</v>
      </c>
      <c r="F144" s="38">
        <v>2</v>
      </c>
      <c r="G144" s="38">
        <v>2</v>
      </c>
      <c r="H144" s="38">
        <v>1</v>
      </c>
      <c r="I144" s="38">
        <v>1</v>
      </c>
      <c r="J144" s="38">
        <v>2</v>
      </c>
      <c r="K144" s="38">
        <v>2</v>
      </c>
      <c r="L144" s="38">
        <v>2</v>
      </c>
      <c r="M144" s="38">
        <v>2</v>
      </c>
      <c r="N144" s="38">
        <v>8</v>
      </c>
      <c r="O144" s="2">
        <f t="shared" si="155"/>
        <v>2002</v>
      </c>
      <c r="P144" s="1"/>
      <c r="Q144" s="13" t="s">
        <v>167</v>
      </c>
    </row>
    <row r="145" spans="1:17" x14ac:dyDescent="0.25">
      <c r="A145" s="30" t="s">
        <v>171</v>
      </c>
      <c r="B145" s="31">
        <v>52</v>
      </c>
      <c r="C145" s="31">
        <f t="shared" si="153"/>
        <v>3</v>
      </c>
      <c r="D145" s="32">
        <f t="shared" si="154"/>
        <v>2600</v>
      </c>
      <c r="E145" s="38"/>
      <c r="F145" s="38"/>
      <c r="G145" s="38">
        <v>10</v>
      </c>
      <c r="H145" s="38">
        <v>10</v>
      </c>
      <c r="I145" s="38">
        <v>10</v>
      </c>
      <c r="J145" s="38">
        <v>10</v>
      </c>
      <c r="K145" s="38"/>
      <c r="L145" s="38"/>
      <c r="M145" s="38"/>
      <c r="N145" s="38">
        <v>1</v>
      </c>
      <c r="O145" s="2">
        <f t="shared" si="155"/>
        <v>499</v>
      </c>
      <c r="P145" s="1"/>
      <c r="Q145" s="13" t="s">
        <v>167</v>
      </c>
    </row>
    <row r="146" spans="1:17" s="47" customFormat="1" x14ac:dyDescent="0.25">
      <c r="A146" s="40" t="s">
        <v>172</v>
      </c>
      <c r="B146" s="41">
        <v>62</v>
      </c>
      <c r="C146" s="41">
        <f t="shared" si="153"/>
        <v>4</v>
      </c>
      <c r="D146" s="42">
        <f t="shared" si="154"/>
        <v>3100</v>
      </c>
      <c r="E146" s="43"/>
      <c r="F146" s="43"/>
      <c r="G146" s="43">
        <v>10</v>
      </c>
      <c r="H146" s="43">
        <v>10</v>
      </c>
      <c r="I146" s="43">
        <v>8</v>
      </c>
      <c r="J146" s="43">
        <v>3</v>
      </c>
      <c r="K146" s="43">
        <v>3</v>
      </c>
      <c r="L146" s="43">
        <v>3</v>
      </c>
      <c r="M146" s="43">
        <v>3</v>
      </c>
      <c r="N146" s="43">
        <v>1</v>
      </c>
      <c r="O146" s="44">
        <f t="shared" si="155"/>
        <v>0</v>
      </c>
      <c r="P146" s="45" t="s">
        <v>211</v>
      </c>
      <c r="Q146" s="46" t="s">
        <v>167</v>
      </c>
    </row>
    <row r="147" spans="1:17" x14ac:dyDescent="0.25">
      <c r="A147" s="30" t="s">
        <v>173</v>
      </c>
      <c r="B147" s="31">
        <v>18</v>
      </c>
      <c r="C147" s="31">
        <f t="shared" si="153"/>
        <v>2</v>
      </c>
      <c r="D147" s="32">
        <f t="shared" si="154"/>
        <v>900</v>
      </c>
      <c r="E147" s="38"/>
      <c r="F147" s="38"/>
      <c r="G147" s="38">
        <v>1</v>
      </c>
      <c r="H147" s="38">
        <v>1</v>
      </c>
      <c r="I147" s="38">
        <v>1</v>
      </c>
      <c r="J147" s="38">
        <v>1</v>
      </c>
      <c r="K147" s="38"/>
      <c r="L147" s="38"/>
      <c r="M147" s="38"/>
      <c r="N147" s="38">
        <v>2</v>
      </c>
      <c r="O147" s="2">
        <f t="shared" si="155"/>
        <v>0</v>
      </c>
      <c r="P147" s="1"/>
      <c r="Q147" s="13" t="s">
        <v>167</v>
      </c>
    </row>
    <row r="148" spans="1:17" s="47" customFormat="1" x14ac:dyDescent="0.25">
      <c r="A148" s="40" t="s">
        <v>174</v>
      </c>
      <c r="B148" s="41">
        <v>16</v>
      </c>
      <c r="C148" s="41">
        <f t="shared" si="153"/>
        <v>2</v>
      </c>
      <c r="D148" s="42">
        <f t="shared" si="154"/>
        <v>800</v>
      </c>
      <c r="E148" s="43">
        <v>1</v>
      </c>
      <c r="F148" s="43">
        <v>1</v>
      </c>
      <c r="G148" s="43">
        <v>0</v>
      </c>
      <c r="H148" s="43">
        <v>0</v>
      </c>
      <c r="I148" s="43">
        <v>0</v>
      </c>
      <c r="J148" s="43">
        <v>0</v>
      </c>
      <c r="K148" s="43">
        <v>0</v>
      </c>
      <c r="L148" s="43">
        <v>0</v>
      </c>
      <c r="M148" s="43">
        <v>1</v>
      </c>
      <c r="N148" s="43">
        <v>1</v>
      </c>
      <c r="O148" s="44">
        <f t="shared" si="155"/>
        <v>0</v>
      </c>
      <c r="P148" s="45" t="s">
        <v>239</v>
      </c>
      <c r="Q148" s="46" t="s">
        <v>175</v>
      </c>
    </row>
    <row r="149" spans="1:17" x14ac:dyDescent="0.25">
      <c r="A149" s="30" t="s">
        <v>176</v>
      </c>
      <c r="B149" s="31">
        <v>23</v>
      </c>
      <c r="C149" s="31">
        <f t="shared" si="153"/>
        <v>2</v>
      </c>
      <c r="D149" s="32">
        <f t="shared" si="154"/>
        <v>1150</v>
      </c>
      <c r="E149" s="38"/>
      <c r="F149" s="38"/>
      <c r="G149" s="38">
        <v>4</v>
      </c>
      <c r="H149" s="38">
        <v>4</v>
      </c>
      <c r="I149" s="38">
        <v>4</v>
      </c>
      <c r="J149" s="38">
        <v>4</v>
      </c>
      <c r="K149" s="38"/>
      <c r="L149" s="38"/>
      <c r="M149" s="38"/>
      <c r="N149" s="38"/>
      <c r="O149" s="2">
        <f t="shared" si="155"/>
        <v>0</v>
      </c>
      <c r="P149" s="1"/>
      <c r="Q149" s="13" t="s">
        <v>175</v>
      </c>
    </row>
    <row r="150" spans="1:17" x14ac:dyDescent="0.25">
      <c r="A150" s="30" t="s">
        <v>177</v>
      </c>
      <c r="B150" s="31">
        <v>21</v>
      </c>
      <c r="C150" s="31">
        <f t="shared" si="153"/>
        <v>2</v>
      </c>
      <c r="D150" s="32">
        <f t="shared" si="154"/>
        <v>1050</v>
      </c>
      <c r="E150" s="38"/>
      <c r="F150" s="38"/>
      <c r="G150" s="38"/>
      <c r="H150" s="38"/>
      <c r="I150" s="38"/>
      <c r="J150" s="38"/>
      <c r="K150" s="38">
        <v>2</v>
      </c>
      <c r="L150" s="38">
        <v>2</v>
      </c>
      <c r="M150" s="38">
        <v>2</v>
      </c>
      <c r="N150" s="38">
        <v>2</v>
      </c>
      <c r="O150" s="2">
        <f t="shared" si="155"/>
        <v>0</v>
      </c>
      <c r="P150" s="1"/>
      <c r="Q150" s="13" t="s">
        <v>175</v>
      </c>
    </row>
    <row r="151" spans="1:17" s="47" customFormat="1" x14ac:dyDescent="0.25">
      <c r="A151" s="40" t="s">
        <v>178</v>
      </c>
      <c r="B151" s="41">
        <v>55</v>
      </c>
      <c r="C151" s="41">
        <f t="shared" si="153"/>
        <v>4</v>
      </c>
      <c r="D151" s="42">
        <f t="shared" si="154"/>
        <v>2750</v>
      </c>
      <c r="E151" s="43"/>
      <c r="F151" s="43"/>
      <c r="G151" s="43">
        <v>10</v>
      </c>
      <c r="H151" s="43">
        <v>10</v>
      </c>
      <c r="I151" s="43">
        <v>10</v>
      </c>
      <c r="J151" s="43">
        <v>9</v>
      </c>
      <c r="K151" s="43"/>
      <c r="L151" s="43"/>
      <c r="M151" s="43"/>
      <c r="N151" s="43"/>
      <c r="O151" s="44">
        <f t="shared" si="155"/>
        <v>0</v>
      </c>
      <c r="P151" s="45" t="s">
        <v>228</v>
      </c>
      <c r="Q151" s="46" t="s">
        <v>179</v>
      </c>
    </row>
    <row r="152" spans="1:17" s="47" customFormat="1" x14ac:dyDescent="0.25">
      <c r="A152" s="40" t="s">
        <v>180</v>
      </c>
      <c r="B152" s="41">
        <v>25</v>
      </c>
      <c r="C152" s="41">
        <f t="shared" si="153"/>
        <v>2</v>
      </c>
      <c r="D152" s="42">
        <f t="shared" si="154"/>
        <v>1250</v>
      </c>
      <c r="E152" s="43">
        <v>2</v>
      </c>
      <c r="F152" s="43">
        <v>1</v>
      </c>
      <c r="G152" s="43"/>
      <c r="H152" s="43"/>
      <c r="I152" s="43">
        <v>3</v>
      </c>
      <c r="J152" s="43">
        <v>3</v>
      </c>
      <c r="K152" s="43">
        <v>2</v>
      </c>
      <c r="L152" s="43"/>
      <c r="M152" s="43"/>
      <c r="N152" s="43"/>
      <c r="O152" s="44">
        <f t="shared" si="155"/>
        <v>0</v>
      </c>
      <c r="P152" s="45" t="s">
        <v>266</v>
      </c>
      <c r="Q152" s="46" t="s">
        <v>179</v>
      </c>
    </row>
    <row r="153" spans="1:17" s="47" customFormat="1" x14ac:dyDescent="0.25">
      <c r="A153" s="40" t="s">
        <v>181</v>
      </c>
      <c r="B153" s="41">
        <v>41</v>
      </c>
      <c r="C153" s="41">
        <f t="shared" si="153"/>
        <v>3</v>
      </c>
      <c r="D153" s="42">
        <f t="shared" si="154"/>
        <v>2050</v>
      </c>
      <c r="E153" s="43">
        <v>1</v>
      </c>
      <c r="F153" s="43">
        <v>1</v>
      </c>
      <c r="G153" s="43">
        <v>2</v>
      </c>
      <c r="H153" s="43">
        <v>4</v>
      </c>
      <c r="I153" s="43">
        <v>4</v>
      </c>
      <c r="J153" s="43">
        <v>4</v>
      </c>
      <c r="K153" s="43">
        <v>3</v>
      </c>
      <c r="L153" s="43">
        <v>3</v>
      </c>
      <c r="M153" s="43">
        <v>3</v>
      </c>
      <c r="N153" s="43"/>
      <c r="O153" s="44">
        <f t="shared" si="155"/>
        <v>0</v>
      </c>
      <c r="P153" s="45" t="s">
        <v>229</v>
      </c>
      <c r="Q153" s="46" t="s">
        <v>179</v>
      </c>
    </row>
    <row r="154" spans="1:17" s="47" customFormat="1" x14ac:dyDescent="0.25">
      <c r="A154" s="40" t="s">
        <v>182</v>
      </c>
      <c r="B154" s="41">
        <v>23</v>
      </c>
      <c r="C154" s="41">
        <f t="shared" si="153"/>
        <v>2</v>
      </c>
      <c r="D154" s="42">
        <f t="shared" si="154"/>
        <v>1150</v>
      </c>
      <c r="E154" s="43"/>
      <c r="F154" s="43"/>
      <c r="G154" s="43">
        <v>5</v>
      </c>
      <c r="H154" s="43">
        <v>5</v>
      </c>
      <c r="I154" s="43">
        <v>6</v>
      </c>
      <c r="J154" s="43"/>
      <c r="K154" s="43"/>
      <c r="L154" s="43"/>
      <c r="M154" s="43"/>
      <c r="N154" s="43"/>
      <c r="O154" s="44">
        <f t="shared" si="155"/>
        <v>0</v>
      </c>
      <c r="P154" s="45" t="s">
        <v>279</v>
      </c>
      <c r="Q154" s="46" t="s">
        <v>179</v>
      </c>
    </row>
    <row r="155" spans="1:17" s="47" customFormat="1" x14ac:dyDescent="0.25">
      <c r="A155" s="40" t="s">
        <v>183</v>
      </c>
      <c r="B155" s="41">
        <v>13</v>
      </c>
      <c r="C155" s="41">
        <f t="shared" si="153"/>
        <v>1</v>
      </c>
      <c r="D155" s="42">
        <f t="shared" si="154"/>
        <v>650</v>
      </c>
      <c r="E155" s="43">
        <v>1</v>
      </c>
      <c r="F155" s="43">
        <v>1</v>
      </c>
      <c r="G155" s="43">
        <v>1</v>
      </c>
      <c r="H155" s="43">
        <v>1</v>
      </c>
      <c r="I155" s="43">
        <v>1</v>
      </c>
      <c r="J155" s="43">
        <v>1</v>
      </c>
      <c r="K155" s="43">
        <v>1</v>
      </c>
      <c r="L155" s="43">
        <v>1</v>
      </c>
      <c r="M155" s="43">
        <v>1</v>
      </c>
      <c r="N155" s="43">
        <v>1</v>
      </c>
      <c r="O155" s="44">
        <f t="shared" si="155"/>
        <v>549</v>
      </c>
      <c r="P155" s="45" t="s">
        <v>238</v>
      </c>
      <c r="Q155" s="46" t="s">
        <v>179</v>
      </c>
    </row>
    <row r="156" spans="1:17" s="47" customFormat="1" x14ac:dyDescent="0.25">
      <c r="A156" s="40" t="s">
        <v>184</v>
      </c>
      <c r="B156" s="41">
        <v>9</v>
      </c>
      <c r="C156" s="41">
        <f t="shared" si="153"/>
        <v>1</v>
      </c>
      <c r="D156" s="42">
        <f t="shared" si="154"/>
        <v>450</v>
      </c>
      <c r="E156" s="43">
        <v>1</v>
      </c>
      <c r="F156" s="43"/>
      <c r="G156" s="43">
        <v>1</v>
      </c>
      <c r="H156" s="43"/>
      <c r="I156" s="43"/>
      <c r="J156" s="43"/>
      <c r="K156" s="43"/>
      <c r="L156" s="43"/>
      <c r="M156" s="43">
        <v>1</v>
      </c>
      <c r="N156" s="43"/>
      <c r="O156" s="44">
        <f t="shared" si="155"/>
        <v>0</v>
      </c>
      <c r="P156" s="45" t="s">
        <v>305</v>
      </c>
      <c r="Q156" s="46" t="s">
        <v>179</v>
      </c>
    </row>
    <row r="157" spans="1:17" s="47" customFormat="1" x14ac:dyDescent="0.25">
      <c r="A157" s="40" t="s">
        <v>185</v>
      </c>
      <c r="B157" s="41">
        <v>5</v>
      </c>
      <c r="C157" s="41">
        <f t="shared" si="153"/>
        <v>1</v>
      </c>
      <c r="D157" s="42">
        <f t="shared" si="154"/>
        <v>250</v>
      </c>
      <c r="E157" s="43"/>
      <c r="F157" s="43">
        <v>1</v>
      </c>
      <c r="G157" s="43"/>
      <c r="H157" s="43"/>
      <c r="I157" s="43"/>
      <c r="J157" s="43"/>
      <c r="K157" s="43"/>
      <c r="L157" s="43"/>
      <c r="M157" s="43">
        <v>1</v>
      </c>
      <c r="N157" s="43"/>
      <c r="O157" s="44">
        <f t="shared" si="155"/>
        <v>0</v>
      </c>
      <c r="P157" s="45" t="s">
        <v>234</v>
      </c>
      <c r="Q157" s="46" t="s">
        <v>179</v>
      </c>
    </row>
    <row r="158" spans="1:17" s="47" customFormat="1" x14ac:dyDescent="0.25">
      <c r="A158" s="40" t="s">
        <v>186</v>
      </c>
      <c r="B158" s="41">
        <v>5</v>
      </c>
      <c r="C158" s="41">
        <f t="shared" si="153"/>
        <v>1</v>
      </c>
      <c r="D158" s="42">
        <f t="shared" si="154"/>
        <v>250</v>
      </c>
      <c r="E158" s="43"/>
      <c r="F158" s="43"/>
      <c r="G158" s="43">
        <v>1</v>
      </c>
      <c r="H158" s="43">
        <v>1</v>
      </c>
      <c r="I158" s="43">
        <v>1</v>
      </c>
      <c r="J158" s="43"/>
      <c r="K158" s="43"/>
      <c r="L158" s="43"/>
      <c r="M158" s="43"/>
      <c r="N158" s="43"/>
      <c r="O158" s="44">
        <f t="shared" si="155"/>
        <v>0</v>
      </c>
      <c r="P158" s="45" t="s">
        <v>270</v>
      </c>
      <c r="Q158" s="46" t="s">
        <v>179</v>
      </c>
    </row>
    <row r="159" spans="1:17" s="47" customFormat="1" x14ac:dyDescent="0.25">
      <c r="A159" s="40" t="s">
        <v>187</v>
      </c>
      <c r="B159" s="41">
        <v>5</v>
      </c>
      <c r="C159" s="41">
        <f t="shared" ref="C159:C160" si="156">IF(B159&gt;54,4,IF(B159&gt;29,3,IF(B159&gt;14,2,IF(B159&gt;4,1,0))))</f>
        <v>1</v>
      </c>
      <c r="D159" s="42">
        <f t="shared" ref="D159:D160" si="157">B159*50</f>
        <v>250</v>
      </c>
      <c r="E159" s="43">
        <v>1</v>
      </c>
      <c r="F159" s="43"/>
      <c r="G159" s="43"/>
      <c r="H159" s="43"/>
      <c r="I159" s="43"/>
      <c r="J159" s="43"/>
      <c r="K159" s="43"/>
      <c r="L159" s="43"/>
      <c r="M159" s="43"/>
      <c r="N159" s="43"/>
      <c r="O159" s="44">
        <f t="shared" ref="O159:O160" si="158">IF(D159-E159*250-F159*160-(G159+H159+I159+J159+K159+L159+M159)*70-N159*299&gt;=0,0,(D159-E159*250-F159*160-(G159+H159+I159+J159+K159+L159+M159)*70-N159*299)*-1)</f>
        <v>0</v>
      </c>
      <c r="P159" s="45" t="s">
        <v>286</v>
      </c>
      <c r="Q159" s="46" t="s">
        <v>179</v>
      </c>
    </row>
    <row r="160" spans="1:17" ht="15.75" thickBot="1" x14ac:dyDescent="0.3">
      <c r="A160" s="30" t="s">
        <v>188</v>
      </c>
      <c r="B160" s="31">
        <v>5</v>
      </c>
      <c r="C160" s="31">
        <f t="shared" si="156"/>
        <v>1</v>
      </c>
      <c r="D160" s="32">
        <f t="shared" si="157"/>
        <v>250</v>
      </c>
      <c r="E160" s="38"/>
      <c r="F160" s="38"/>
      <c r="G160" s="38">
        <v>1</v>
      </c>
      <c r="H160" s="38">
        <v>1</v>
      </c>
      <c r="I160" s="38">
        <v>1</v>
      </c>
      <c r="J160" s="38"/>
      <c r="K160" s="38"/>
      <c r="L160" s="38"/>
      <c r="M160" s="38"/>
      <c r="N160" s="38"/>
      <c r="O160" s="2">
        <f t="shared" si="158"/>
        <v>0</v>
      </c>
      <c r="P160" s="1"/>
      <c r="Q160" s="13" t="s">
        <v>179</v>
      </c>
    </row>
    <row r="161" spans="1:17" ht="15.75" thickBot="1" x14ac:dyDescent="0.3">
      <c r="A161" s="6" t="s">
        <v>189</v>
      </c>
      <c r="B161" s="7">
        <f>SUM(B2:B160)</f>
        <v>3202</v>
      </c>
      <c r="C161" s="7">
        <f>SUM(C2:C160)</f>
        <v>287</v>
      </c>
      <c r="D161" s="8">
        <f>SUM(D2:D160)</f>
        <v>160100</v>
      </c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>
        <f t="shared" ref="O161" si="159">SUM(O2:O160)</f>
        <v>11847</v>
      </c>
      <c r="P161" s="9"/>
      <c r="Q161" s="10"/>
    </row>
    <row r="162" spans="1:17" ht="15.75" thickBot="1" x14ac:dyDescent="0.3"/>
    <row r="163" spans="1:17" x14ac:dyDescent="0.25">
      <c r="A163" s="48" t="s">
        <v>190</v>
      </c>
      <c r="B163" s="49"/>
      <c r="C163" s="3">
        <f>COUNTIF(C1:C161,"=1")</f>
        <v>68</v>
      </c>
    </row>
    <row r="164" spans="1:17" x14ac:dyDescent="0.25">
      <c r="A164" s="50" t="s">
        <v>191</v>
      </c>
      <c r="B164" s="51"/>
      <c r="C164" s="4">
        <f>COUNTIF(C1:C161,"=2")</f>
        <v>59</v>
      </c>
    </row>
    <row r="165" spans="1:17" x14ac:dyDescent="0.25">
      <c r="A165" s="50" t="s">
        <v>192</v>
      </c>
      <c r="B165" s="51"/>
      <c r="C165" s="4">
        <f>COUNTIF(C1:C161,"=3")</f>
        <v>27</v>
      </c>
    </row>
    <row r="166" spans="1:17" ht="15.75" thickBot="1" x14ac:dyDescent="0.3">
      <c r="A166" s="54" t="s">
        <v>192</v>
      </c>
      <c r="B166" s="55"/>
      <c r="C166" s="5">
        <f>COUNTIF(C2:C162,"=4")</f>
        <v>5</v>
      </c>
    </row>
    <row r="167" spans="1:17" ht="15.75" thickBot="1" x14ac:dyDescent="0.3">
      <c r="A167" s="52" t="s">
        <v>193</v>
      </c>
      <c r="B167" s="53"/>
      <c r="C167" s="5">
        <f>C163+2*C164+3*C165+4*C166</f>
        <v>287</v>
      </c>
    </row>
    <row r="168" spans="1:17" ht="15.75" thickBot="1" x14ac:dyDescent="0.3"/>
    <row r="169" spans="1:17" x14ac:dyDescent="0.25">
      <c r="A169" s="48" t="s">
        <v>194</v>
      </c>
      <c r="B169" s="49"/>
      <c r="C169" s="49"/>
      <c r="D169" s="20">
        <v>1800000</v>
      </c>
    </row>
    <row r="170" spans="1:17" x14ac:dyDescent="0.25">
      <c r="A170" s="50" t="s">
        <v>195</v>
      </c>
      <c r="B170" s="51"/>
      <c r="C170" s="51"/>
      <c r="D170" s="21"/>
    </row>
    <row r="171" spans="1:17" ht="15.75" thickBot="1" x14ac:dyDescent="0.3">
      <c r="A171" s="56" t="s">
        <v>196</v>
      </c>
      <c r="B171" s="57"/>
      <c r="C171" s="57"/>
      <c r="D171" s="22">
        <f>D169-D170</f>
        <v>1800000</v>
      </c>
    </row>
    <row r="172" spans="1:17" ht="15.75" thickBot="1" x14ac:dyDescent="0.3">
      <c r="A172" s="58"/>
      <c r="B172" s="59"/>
      <c r="C172" s="59"/>
      <c r="D172" s="23"/>
    </row>
    <row r="173" spans="1:17" x14ac:dyDescent="0.25">
      <c r="A173" s="48" t="s">
        <v>190</v>
      </c>
      <c r="B173" s="49"/>
      <c r="C173" s="49"/>
      <c r="D173" s="24">
        <f>D171/C167</f>
        <v>6271.7770034843206</v>
      </c>
    </row>
    <row r="174" spans="1:17" x14ac:dyDescent="0.25">
      <c r="A174" s="50" t="s">
        <v>191</v>
      </c>
      <c r="B174" s="51"/>
      <c r="C174" s="51"/>
      <c r="D174" s="25">
        <f>2*D173</f>
        <v>12543.554006968641</v>
      </c>
    </row>
    <row r="175" spans="1:17" x14ac:dyDescent="0.25">
      <c r="A175" s="50" t="s">
        <v>192</v>
      </c>
      <c r="B175" s="51"/>
      <c r="C175" s="51"/>
      <c r="D175" s="25">
        <f>3*D173</f>
        <v>18815.331010452963</v>
      </c>
    </row>
    <row r="176" spans="1:17" ht="15.75" thickBot="1" x14ac:dyDescent="0.3">
      <c r="A176" s="54" t="s">
        <v>197</v>
      </c>
      <c r="B176" s="55"/>
      <c r="C176" s="55"/>
      <c r="D176" s="36">
        <f>4*D173</f>
        <v>25087.108013937283</v>
      </c>
    </row>
  </sheetData>
  <autoFilter ref="A1:Q161"/>
  <mergeCells count="13">
    <mergeCell ref="A170:C170"/>
    <mergeCell ref="A171:C171"/>
    <mergeCell ref="A173:C173"/>
    <mergeCell ref="A174:C174"/>
    <mergeCell ref="A176:C176"/>
    <mergeCell ref="A172:C172"/>
    <mergeCell ref="A175:C175"/>
    <mergeCell ref="A163:B163"/>
    <mergeCell ref="A164:B164"/>
    <mergeCell ref="A165:B165"/>
    <mergeCell ref="A167:B167"/>
    <mergeCell ref="A169:C169"/>
    <mergeCell ref="A166:B16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POK_ČR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 Záruba</dc:creator>
  <cp:keywords/>
  <dc:description/>
  <cp:lastModifiedBy>Venuše Souralová</cp:lastModifiedBy>
  <cp:revision/>
  <dcterms:created xsi:type="dcterms:W3CDTF">2017-09-26T10:42:06Z</dcterms:created>
  <dcterms:modified xsi:type="dcterms:W3CDTF">2024-11-26T13:04:33Z</dcterms:modified>
  <cp:category/>
  <cp:contentStatus/>
</cp:coreProperties>
</file>