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st\OneDrive\Dokumenty\chess\turnaje\2024\MČRDMŽ 2024\přihláška\"/>
    </mc:Choice>
  </mc:AlternateContent>
  <xr:revisionPtr revIDLastSave="0" documentId="13_ncr:1_{39D3D9D6-4DF2-4FF9-A290-A1CD199F131B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MČRDMŽ 2024" sheetId="1" r:id="rId1"/>
  </sheets>
  <definedNames>
    <definedName name="typ_depandance_FF_a_Parkhotel">'MČRDMŽ 2024'!$M$11:$Q$11</definedName>
    <definedName name="typ_hotelová_část_FF">'MČRDMŽ 2024'!$M$10:$P$10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5" i="1" l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4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AE5" i="1"/>
  <c r="AE6" i="1"/>
  <c r="AE7" i="1"/>
  <c r="AE8" i="1"/>
  <c r="AE9" i="1"/>
  <c r="AC9" i="1" s="1"/>
  <c r="AE10" i="1"/>
  <c r="AF10" i="1" s="1"/>
  <c r="AE11" i="1"/>
  <c r="AE12" i="1"/>
  <c r="AE13" i="1"/>
  <c r="AE14" i="1"/>
  <c r="AF14" i="1" s="1"/>
  <c r="AE15" i="1"/>
  <c r="AE16" i="1"/>
  <c r="AF16" i="1" s="1"/>
  <c r="AE17" i="1"/>
  <c r="AF17" i="1" s="1"/>
  <c r="AE18" i="1"/>
  <c r="AE19" i="1"/>
  <c r="AF19" i="1" s="1"/>
  <c r="AE20" i="1"/>
  <c r="AE21" i="1"/>
  <c r="AE22" i="1"/>
  <c r="AE23" i="1"/>
  <c r="AE24" i="1"/>
  <c r="AG24" i="1" s="1"/>
  <c r="AE25" i="1"/>
  <c r="AG25" i="1" s="1"/>
  <c r="AE26" i="1"/>
  <c r="AB26" i="1" s="1"/>
  <c r="AE27" i="1"/>
  <c r="AE28" i="1"/>
  <c r="AE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AG4" i="1"/>
  <c r="AA4" i="1"/>
  <c r="AC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4" i="1"/>
  <c r="S5" i="1"/>
  <c r="AA5" i="1" s="1"/>
  <c r="V5" i="1"/>
  <c r="S6" i="1"/>
  <c r="AA6" i="1" s="1"/>
  <c r="V6" i="1"/>
  <c r="S7" i="1"/>
  <c r="V7" i="1"/>
  <c r="S8" i="1"/>
  <c r="X8" i="1"/>
  <c r="V8" i="1"/>
  <c r="S9" i="1"/>
  <c r="X9" i="1" s="1"/>
  <c r="V9" i="1"/>
  <c r="AA9" i="1"/>
  <c r="S10" i="1"/>
  <c r="AA10" i="1" s="1"/>
  <c r="V10" i="1"/>
  <c r="S11" i="1"/>
  <c r="X11" i="1" s="1"/>
  <c r="V11" i="1"/>
  <c r="S12" i="1"/>
  <c r="AA12" i="1" s="1"/>
  <c r="V12" i="1"/>
  <c r="S13" i="1"/>
  <c r="X13" i="1" s="1"/>
  <c r="V13" i="1"/>
  <c r="S14" i="1"/>
  <c r="AA14" i="1" s="1"/>
  <c r="V14" i="1"/>
  <c r="S15" i="1"/>
  <c r="X15" i="1" s="1"/>
  <c r="V15" i="1"/>
  <c r="AA15" i="1"/>
  <c r="S16" i="1"/>
  <c r="X16" i="1" s="1"/>
  <c r="V16" i="1"/>
  <c r="S17" i="1"/>
  <c r="X17" i="1" s="1"/>
  <c r="V17" i="1"/>
  <c r="AA17" i="1"/>
  <c r="S18" i="1"/>
  <c r="X18" i="1" s="1"/>
  <c r="V18" i="1"/>
  <c r="S19" i="1"/>
  <c r="X19" i="1" s="1"/>
  <c r="V19" i="1"/>
  <c r="S20" i="1"/>
  <c r="AA20" i="1" s="1"/>
  <c r="V20" i="1"/>
  <c r="S21" i="1"/>
  <c r="X21" i="1" s="1"/>
  <c r="V21" i="1"/>
  <c r="S22" i="1"/>
  <c r="AA22" i="1" s="1"/>
  <c r="V22" i="1"/>
  <c r="S23" i="1"/>
  <c r="X23" i="1" s="1"/>
  <c r="V23" i="1"/>
  <c r="S24" i="1"/>
  <c r="X24" i="1" s="1"/>
  <c r="V24" i="1"/>
  <c r="AB24" i="1"/>
  <c r="S25" i="1"/>
  <c r="X25" i="1" s="1"/>
  <c r="V25" i="1"/>
  <c r="S26" i="1"/>
  <c r="X26" i="1" s="1"/>
  <c r="V26" i="1"/>
  <c r="S27" i="1"/>
  <c r="X27" i="1" s="1"/>
  <c r="V27" i="1"/>
  <c r="S28" i="1"/>
  <c r="X28" i="1" s="1"/>
  <c r="V28" i="1"/>
  <c r="AF11" i="1"/>
  <c r="AF13" i="1"/>
  <c r="AB22" i="1"/>
  <c r="AF27" i="1"/>
  <c r="V4" i="1"/>
  <c r="S4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A23" i="1" l="1"/>
  <c r="AB5" i="1"/>
  <c r="AA26" i="1"/>
  <c r="AC24" i="1"/>
  <c r="AA25" i="1"/>
  <c r="AA13" i="1"/>
  <c r="Y14" i="1"/>
  <c r="AG9" i="1"/>
  <c r="Y13" i="1"/>
  <c r="AA28" i="1"/>
  <c r="AB15" i="1"/>
  <c r="Y21" i="1"/>
  <c r="AC28" i="1"/>
  <c r="AB13" i="1"/>
  <c r="AA21" i="1"/>
  <c r="AC26" i="1"/>
  <c r="AC14" i="1"/>
  <c r="Y18" i="1"/>
  <c r="AB20" i="1"/>
  <c r="AF18" i="1"/>
  <c r="AG17" i="1"/>
  <c r="AG16" i="1"/>
  <c r="Y15" i="1"/>
  <c r="AG15" i="1"/>
  <c r="AF15" i="1"/>
  <c r="AC15" i="1"/>
  <c r="AG14" i="1"/>
  <c r="X4" i="1"/>
  <c r="I4" i="1" s="1"/>
  <c r="AC6" i="1"/>
  <c r="Z4" i="1"/>
  <c r="AF4" i="1"/>
  <c r="Y4" i="1"/>
  <c r="AB4" i="1"/>
  <c r="AF25" i="1"/>
  <c r="AF9" i="1"/>
  <c r="AC13" i="1"/>
  <c r="AC11" i="1"/>
  <c r="AB9" i="1"/>
  <c r="AF24" i="1"/>
  <c r="Y27" i="1"/>
  <c r="Y11" i="1"/>
  <c r="AB11" i="1"/>
  <c r="AG23" i="1"/>
  <c r="Y26" i="1"/>
  <c r="Y10" i="1"/>
  <c r="X14" i="1"/>
  <c r="AB28" i="1"/>
  <c r="Y12" i="1"/>
  <c r="AC17" i="1"/>
  <c r="AF23" i="1"/>
  <c r="Y25" i="1"/>
  <c r="Y9" i="1"/>
  <c r="AC21" i="1"/>
  <c r="AC19" i="1"/>
  <c r="AB17" i="1"/>
  <c r="AG22" i="1"/>
  <c r="Y24" i="1"/>
  <c r="X12" i="1"/>
  <c r="AC23" i="1"/>
  <c r="AB21" i="1"/>
  <c r="AB19" i="1"/>
  <c r="AF22" i="1"/>
  <c r="Y23" i="1"/>
  <c r="AC25" i="1"/>
  <c r="AG21" i="1"/>
  <c r="AG13" i="1"/>
  <c r="Y22" i="1"/>
  <c r="X10" i="1"/>
  <c r="Y28" i="1"/>
  <c r="AB23" i="1"/>
  <c r="AC27" i="1"/>
  <c r="AB25" i="1"/>
  <c r="AF21" i="1"/>
  <c r="AC10" i="1"/>
  <c r="AG28" i="1"/>
  <c r="AG20" i="1"/>
  <c r="AG12" i="1"/>
  <c r="Y20" i="1"/>
  <c r="AB27" i="1"/>
  <c r="AC12" i="1"/>
  <c r="AB10" i="1"/>
  <c r="AF28" i="1"/>
  <c r="AF20" i="1"/>
  <c r="AF12" i="1"/>
  <c r="Y19" i="1"/>
  <c r="AG27" i="1"/>
  <c r="AG19" i="1"/>
  <c r="AG11" i="1"/>
  <c r="X22" i="1"/>
  <c r="AC18" i="1"/>
  <c r="AC16" i="1"/>
  <c r="AB14" i="1"/>
  <c r="Y17" i="1"/>
  <c r="AB12" i="1"/>
  <c r="AC20" i="1"/>
  <c r="AB18" i="1"/>
  <c r="AB16" i="1"/>
  <c r="AG26" i="1"/>
  <c r="AG18" i="1"/>
  <c r="AG10" i="1"/>
  <c r="Y16" i="1"/>
  <c r="X20" i="1"/>
  <c r="AC22" i="1"/>
  <c r="AA18" i="1"/>
  <c r="AF26" i="1"/>
  <c r="Y6" i="1"/>
  <c r="AB6" i="1"/>
  <c r="X5" i="1"/>
  <c r="AC5" i="1"/>
  <c r="AF8" i="1"/>
  <c r="AC8" i="1"/>
  <c r="AB8" i="1"/>
  <c r="AG8" i="1"/>
  <c r="Y8" i="1"/>
  <c r="Y7" i="1"/>
  <c r="AG7" i="1"/>
  <c r="AB7" i="1"/>
  <c r="AF7" i="1"/>
  <c r="AC7" i="1"/>
  <c r="AA7" i="1"/>
  <c r="X7" i="1"/>
  <c r="AF5" i="1"/>
  <c r="X6" i="1"/>
  <c r="Y5" i="1"/>
  <c r="AG5" i="1"/>
  <c r="AG6" i="1"/>
  <c r="AF6" i="1"/>
  <c r="AA16" i="1"/>
  <c r="AA8" i="1"/>
  <c r="AA24" i="1"/>
  <c r="AA27" i="1"/>
  <c r="AA19" i="1"/>
  <c r="AA11" i="1"/>
  <c r="I18" i="1" l="1"/>
</calcChain>
</file>

<file path=xl/sharedStrings.xml><?xml version="1.0" encoding="utf-8"?>
<sst xmlns="http://schemas.openxmlformats.org/spreadsheetml/2006/main" count="107" uniqueCount="78">
  <si>
    <t>Č.</t>
  </si>
  <si>
    <t>Jméno a příjmení</t>
  </si>
  <si>
    <t>Kategorie</t>
  </si>
  <si>
    <t>Datum narození</t>
  </si>
  <si>
    <t>Číslo OP (18+)</t>
  </si>
  <si>
    <t>Adresa (18+)</t>
  </si>
  <si>
    <t>Typ ubytování</t>
  </si>
  <si>
    <t>Velikost pokoje</t>
  </si>
  <si>
    <t>Poznámka</t>
  </si>
  <si>
    <t>Informace pro ubytované</t>
  </si>
  <si>
    <t>Vyberte ze seznamu</t>
  </si>
  <si>
    <t>DD.MM.RRRR</t>
  </si>
  <si>
    <t>1.</t>
  </si>
  <si>
    <t>Ubytování od večeře 16.6. do oběda 18.6.              Jiný termín ubytování nutno řešit přes recepci hotelu: rezervace@hotelfitfun.cz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</si>
  <si>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</si>
  <si>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</si>
  <si>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</si>
  <si>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</si>
  <si>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</si>
  <si>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</si>
  <si>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</si>
  <si>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</si>
  <si>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</si>
  <si>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</si>
  <si>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</si>
  <si>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</si>
  <si>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</si>
  <si>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</si>
  <si>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</si>
  <si>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</si>
  <si>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</si>
  <si>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</si>
  <si>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</si>
  <si>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</si>
  <si>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</si>
  <si>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</si>
  <si>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</si>
  <si>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</si>
  <si>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Fakturační údaje</t>
  </si>
  <si>
    <t>Předběžná soupiska</t>
  </si>
  <si>
    <t>Kontaktní osoba</t>
  </si>
  <si>
    <t>Doplňující informace</t>
  </si>
  <si>
    <t>jméno:</t>
  </si>
  <si>
    <t xml:space="preserve">tel: </t>
  </si>
  <si>
    <t>email:</t>
  </si>
  <si>
    <t>Mistrovství ČR družstev mladších žáků (14.-16. června 2024)</t>
  </si>
  <si>
    <t>Odhad ceny</t>
  </si>
  <si>
    <t>Bude přepočítáno pořadatelem</t>
  </si>
  <si>
    <t>Pouze ubytovaní přes pořadatele</t>
  </si>
  <si>
    <t>Prosíme o dodržení formátu</t>
  </si>
  <si>
    <t>Formát: DD.MM.RRRR</t>
  </si>
  <si>
    <t>čtyřlůžkový</t>
  </si>
  <si>
    <t>depandance FF a Parkhotel</t>
  </si>
  <si>
    <t>hotelová část FF</t>
  </si>
  <si>
    <t>dvoulůžkový s příplatkem za volné lůžko</t>
  </si>
  <si>
    <t>třílůžkový</t>
  </si>
  <si>
    <t>pětilůžkový</t>
  </si>
  <si>
    <t>jednolůžkový</t>
  </si>
  <si>
    <t>dvoulůžkový</t>
  </si>
  <si>
    <t>Nejprve vyberte typ ubytování</t>
  </si>
  <si>
    <t xml:space="preserve">Pořadatele lze požádat o prodloužený pobyt za zvýhodněnou cenu. Nedělní vyklizení pokojů se řídí podmínkou konkrétního hotelu, pokud pořadatel nesdělí informaci jinou. </t>
  </si>
  <si>
    <t>typ A/B</t>
  </si>
  <si>
    <t>velikost</t>
  </si>
  <si>
    <t>počet nocí</t>
  </si>
  <si>
    <t>cena dosp. A</t>
  </si>
  <si>
    <t>cena dítě dop. A</t>
  </si>
  <si>
    <t>cena dítě A</t>
  </si>
  <si>
    <t>cena dosp. B</t>
  </si>
  <si>
    <t>cena dítě dop. B</t>
  </si>
  <si>
    <t>cena dítě B</t>
  </si>
  <si>
    <t>příplatek</t>
  </si>
  <si>
    <t>&lt;=2019</t>
  </si>
  <si>
    <t>50% A</t>
  </si>
  <si>
    <t>50% B</t>
  </si>
  <si>
    <t>Umožňujeme i možnost fakturace doprovodům přímo hotelem (využití příspěvku zaměstnavatele, příspěvek FKSP)</t>
  </si>
  <si>
    <t>=&lt;2022</t>
  </si>
  <si>
    <t>kontrola &lt;2012</t>
  </si>
  <si>
    <t>doprovod+OPEN/hráč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</si>
</sst>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32"/>
      <color rgb="FF0070C0"/>
      <name val="Calibri"/>
      <family val="2"/>
      <charset val="238"/>
    </font>
    <font>
      <b/>
      <sz val="2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8"/>
      <color rgb="FF0070C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20"/>
      <color rgb="FF0070C0"/>
      <name val="Calibri"/>
      <family val="2"/>
      <charset val="238"/>
    </font>
    <font>
      <sz val="14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 applyProtection="1">
      <alignment horizontal="right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right" vertical="top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right" vertical="top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0" xfId="0" applyFont="1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right"/>
      <protection locked="0"/>
    </xf>
    <xf numFmtId="0" fontId="10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26" xfId="0" applyFont="1" applyBorder="1" applyAlignment="1" applyProtection="1">
      <alignment horizontal="right" vertical="top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 inden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 inden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0" fontId="0" fillId="0" borderId="0" xfId="0" quotePrefix="1" applyAlignment="1" applyProtection="1">
      <alignment horizontal="center"/>
    </xf>
  </cellXfs>
  <cellStyles count="1">
    <cellStyle name="Normální" xfId="0" builtinId="0"/>
  </cellStyles>
  <dxfs count="1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protection locked="0" hidden="0"/>
    </dxf>
    <dxf>
      <protection locked="0" hidden="0"/>
    </dxf>
    <dxf>
      <protection locked="0" hidden="0"/>
    </dxf>
    <dxf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2:J28" totalsRowShown="0" headerRowDxfId="3" dataDxfId="2">
  <tableColumns count="10">
    <tableColumn id="1" xr3:uid="{00000000-0010-0000-0000-000001000000}" name="Č." dataDxfId="13"/>
    <tableColumn id="2" xr3:uid="{00000000-0010-0000-0000-000002000000}" name="Jméno a příjmení" dataDxfId="12"/>
    <tableColumn id="3" xr3:uid="{00000000-0010-0000-0000-000003000000}" name="Kategorie" dataDxfId="11"/>
    <tableColumn id="4" xr3:uid="{00000000-0010-0000-0000-000004000000}" name="Datum narození" dataDxfId="10"/>
    <tableColumn id="5" xr3:uid="{00000000-0010-0000-0000-000005000000}" name="Číslo OP (18+)" dataDxfId="9"/>
    <tableColumn id="6" xr3:uid="{00000000-0010-0000-0000-000006000000}" name="Adresa (18+)" dataDxfId="8"/>
    <tableColumn id="7" xr3:uid="{00000000-0010-0000-0000-000007000000}" name="Typ ubytování" dataDxfId="7"/>
    <tableColumn id="8" xr3:uid="{00000000-0010-0000-0000-000008000000}" name="Velikost pokoje" dataDxfId="6"/>
    <tableColumn id="10" xr3:uid="{E9859025-9B46-4ED0-A768-F3627DF01A96}" name="Odhad ceny" dataDxfId="5"/>
    <tableColumn id="9" xr3:uid="{00000000-0010-0000-0000-000009000000}" name="Poznámka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zoomScaleNormal="100" workbookViewId="0">
      <selection activeCell="F17" sqref="F17"/>
    </sheetView>
  </sheetViews>
  <sheetFormatPr defaultColWidth="8.6328125" defaultRowHeight="14.5" x14ac:dyDescent="0.35"/>
  <cols>
    <col min="1" max="1" width="8.6328125" style="16"/>
    <col min="2" max="10" width="20.6328125" style="45" customWidth="1"/>
    <col min="11" max="11" width="8.6328125" style="16"/>
    <col min="12" max="12" width="8.6328125" style="16" customWidth="1"/>
    <col min="13" max="17" width="8.6328125" style="16"/>
    <col min="18" max="18" width="8.6328125" style="16" hidden="1" customWidth="1"/>
    <col min="19" max="19" width="19.26953125" style="16" hidden="1" customWidth="1"/>
    <col min="20" max="20" width="13.36328125" style="16" hidden="1" customWidth="1"/>
    <col min="21" max="21" width="7" style="16" hidden="1" customWidth="1"/>
    <col min="22" max="22" width="7.08984375" style="16" hidden="1" customWidth="1"/>
    <col min="23" max="23" width="9.36328125" style="16" hidden="1" customWidth="1"/>
    <col min="24" max="24" width="11.453125" style="16" hidden="1" customWidth="1"/>
    <col min="25" max="25" width="14.36328125" style="16" hidden="1" customWidth="1"/>
    <col min="26" max="26" width="11.1796875" style="16" hidden="1" customWidth="1"/>
    <col min="27" max="27" width="11.36328125" style="16" hidden="1" customWidth="1"/>
    <col min="28" max="28" width="14.26953125" style="16" hidden="1" customWidth="1"/>
    <col min="29" max="29" width="11.1796875" style="16" hidden="1" customWidth="1"/>
    <col min="30" max="30" width="8.1796875" style="16" hidden="1" customWidth="1"/>
    <col min="31" max="33" width="11.1796875" style="16" hidden="1" customWidth="1"/>
    <col min="34" max="34" width="16.36328125" style="16" hidden="1" customWidth="1"/>
    <col min="35" max="35" width="8.6328125" style="16" customWidth="1"/>
    <col min="36" max="16384" width="8.6328125" style="16"/>
  </cols>
  <sheetData>
    <row r="1" spans="1:34" s="9" customFormat="1" ht="39.75" customHeight="1" thickBot="1" x14ac:dyDescent="0.4">
      <c r="A1" s="5" t="s">
        <v>45</v>
      </c>
      <c r="B1" s="6"/>
      <c r="C1" s="6"/>
      <c r="D1" s="6"/>
      <c r="E1" s="6"/>
      <c r="F1" s="6"/>
      <c r="G1" s="6"/>
      <c r="H1" s="6"/>
      <c r="I1" s="6"/>
      <c r="J1" s="7"/>
      <c r="K1" s="8"/>
      <c r="L1" s="8"/>
      <c r="M1" s="8"/>
    </row>
    <row r="2" spans="1:34" ht="15" customHeight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1" t="s">
        <v>7</v>
      </c>
      <c r="I2" s="12" t="s">
        <v>46</v>
      </c>
      <c r="J2" s="13" t="s">
        <v>8</v>
      </c>
      <c r="K2" s="14"/>
      <c r="L2" s="15" t="s">
        <v>9</v>
      </c>
      <c r="M2" s="15"/>
      <c r="N2" s="15"/>
      <c r="O2" s="15"/>
      <c r="P2" s="15"/>
      <c r="R2" s="70"/>
      <c r="S2" s="71" t="s">
        <v>77</v>
      </c>
      <c r="T2" s="71" t="s">
        <v>76</v>
      </c>
      <c r="U2" s="71" t="s">
        <v>61</v>
      </c>
      <c r="V2" s="71" t="s">
        <v>62</v>
      </c>
      <c r="W2" s="71" t="s">
        <v>63</v>
      </c>
      <c r="X2" s="71" t="s">
        <v>64</v>
      </c>
      <c r="Y2" s="71" t="s">
        <v>65</v>
      </c>
      <c r="Z2" s="71" t="s">
        <v>66</v>
      </c>
      <c r="AA2" s="71" t="s">
        <v>67</v>
      </c>
      <c r="AB2" s="71" t="s">
        <v>68</v>
      </c>
      <c r="AC2" s="71" t="s">
        <v>69</v>
      </c>
      <c r="AD2" s="71" t="s">
        <v>70</v>
      </c>
      <c r="AE2" s="71" t="s">
        <v>71</v>
      </c>
      <c r="AF2" s="72" t="s">
        <v>72</v>
      </c>
      <c r="AG2" s="71" t="s">
        <v>73</v>
      </c>
      <c r="AH2" s="73" t="s">
        <v>75</v>
      </c>
    </row>
    <row r="3" spans="1:34" ht="15" customHeight="1" thickBot="1" x14ac:dyDescent="0.4">
      <c r="A3" s="17"/>
      <c r="B3" s="18" t="s">
        <v>49</v>
      </c>
      <c r="C3" s="19" t="s">
        <v>10</v>
      </c>
      <c r="D3" s="19" t="s">
        <v>50</v>
      </c>
      <c r="E3" s="19" t="s">
        <v>48</v>
      </c>
      <c r="F3" s="19" t="s">
        <v>48</v>
      </c>
      <c r="G3" s="19" t="s">
        <v>10</v>
      </c>
      <c r="H3" s="20" t="s">
        <v>59</v>
      </c>
      <c r="I3" s="21" t="s">
        <v>47</v>
      </c>
      <c r="J3" s="22"/>
      <c r="K3" s="14"/>
      <c r="L3" s="15"/>
      <c r="M3" s="15"/>
      <c r="N3" s="15"/>
      <c r="O3" s="15"/>
      <c r="P3" s="15"/>
      <c r="R3" s="70"/>
      <c r="S3" s="1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</row>
    <row r="4" spans="1:34" ht="14.25" customHeight="1" thickBot="1" x14ac:dyDescent="0.4">
      <c r="A4" s="23" t="s">
        <v>12</v>
      </c>
      <c r="B4" s="24"/>
      <c r="C4" s="25"/>
      <c r="D4" s="25" t="s">
        <v>11</v>
      </c>
      <c r="E4" s="26"/>
      <c r="F4" s="26"/>
      <c r="G4" s="27"/>
      <c r="H4" s="28"/>
      <c r="I4" s="2" t="str">
        <f>IF(C4="","vyplňte kategorii",IF(G4="","vyberte typ ubytování",IF(H4="","vyberte velikost pokoje",IF(AND(C4="člen družstva",T4=0),"hráč musí být 2012 a ml.",IFERROR(IF(AH4=0,0,SUM(X4:AC4,AF4:AG4)),"chybí údaje")))))</f>
        <v>vyplňte kategorii</v>
      </c>
      <c r="J4" s="29"/>
      <c r="L4" s="30" t="s">
        <v>13</v>
      </c>
      <c r="M4" s="30"/>
      <c r="N4" s="30"/>
      <c r="O4" s="30"/>
      <c r="P4" s="30"/>
      <c r="R4" s="70" t="str">
        <f>SUBSTITUTE(G4, " ", "_")</f>
        <v/>
      </c>
      <c r="S4" s="70">
        <f>IF(OR(C4="doprovod",C4="OPEN"),1,0)</f>
        <v>0</v>
      </c>
      <c r="T4" s="70">
        <f>IFERROR(IF(VALUE(RIGHT(D4,4))&gt;2011,1,0),0)</f>
        <v>0</v>
      </c>
      <c r="U4" s="70">
        <f>IF(G4="Hotelová část FF",1,0)</f>
        <v>0</v>
      </c>
      <c r="V4" s="70">
        <f>IF(H4="jednolůžkový",1,IF(H4="dvoulůžkový s příplatkem za volné lůžko","2a",IF(H4="dvoulůžkový","2b",IF(H4="třílůžkový",3,IF(H4="čtyřlůžkový",4,IF(H4="pětilůžkový",5,0))))))</f>
        <v>0</v>
      </c>
      <c r="W4" s="70">
        <v>2</v>
      </c>
      <c r="X4" s="70">
        <f>IF(G4="hotelová část FF",(IF(S4=1,IF(T4=0,IF(U4=1,IF(OR(V4=1,V4="2b",V4="2a"),W4*1090+W4*125,W4*1090),0),0),0)),0)</f>
        <v>0</v>
      </c>
      <c r="Y4" s="70">
        <f>IF(G4="hotelová část FF",(IF(AE4=1,0,IF(S4=1,IF(T4=1,IF(U4=1,IF(OR(V4=1,V4="2a",V4="2b"),W4*950+W4*125,W4*950),0),0),0))),0)</f>
        <v>0</v>
      </c>
      <c r="Z4" s="70">
        <f>IF(G4="hotelová část FF",(IF(AE4=1,0,IF(S4=0,IF(T4=1,IF(U4=1,IF(OR(V4=1,V4="2a",V4="2b"),W4*950+W4*125,W4*950),0),"chyba"),0))),0)</f>
        <v>0</v>
      </c>
      <c r="AA4" s="70">
        <f>IF(G4="depandance FF a Parkhotel",(IF(S4=1,IF(T4=0,IF(U4=0,IF(OR(V4=1,V4="2a"),W4*990+W4*150,W4*990),0),0),0)),0)</f>
        <v>0</v>
      </c>
      <c r="AB4" s="70">
        <f>IF(G4="depandance FF a Parkhotel",(IF(AE4=1,0,IF(S4=1,IF(T4=1,IF(U4=0,IF(OR(V4=1,V4="2a"),W4*850+W4*150,W4*850),0),0),0))),0)</f>
        <v>0</v>
      </c>
      <c r="AC4" s="70">
        <f>IF(G4="depandance FF a Parkhotel",(IF(AE4=1,0,IF(S4=0,IF(T4=1,IF(U4=0,IF(OR(V4=1,V4="2a"),W4*850+W4*150,W4*850),0),0),0))),0)</f>
        <v>0</v>
      </c>
      <c r="AD4" s="70">
        <f>IF(W4=1,150,0)</f>
        <v>0</v>
      </c>
      <c r="AE4" s="70">
        <f>IFERROR(IF(VALUE(RIGHT(D4,4))&gt;=2019,1,0),0)</f>
        <v>0</v>
      </c>
      <c r="AF4" s="70">
        <f>IF(G4="hotelová část FF",(IF(AE4=1,IF(U4=1,IF(OR(V4=1,V4="2a",V4="2b"),0.5*W4*1090+W4*125,0.5*W4*1090),0),0)),0)</f>
        <v>0</v>
      </c>
      <c r="AG4" s="70">
        <f>IF(G4="depandance FF a Parkhotel",(IF(AE4=1,IF(U4=0,IF(OR(V4=1,V4="2a"),0.5*W4*990+W4*150,0.5*W4*990),0),0)),0)</f>
        <v>0</v>
      </c>
      <c r="AH4" s="70" t="e">
        <f>IF(VALUE(RIGHT(D4,4))&gt;=2022,0,1)</f>
        <v>#VALUE!</v>
      </c>
    </row>
    <row r="5" spans="1:34" ht="15" thickBot="1" x14ac:dyDescent="0.4">
      <c r="A5" s="31" t="s">
        <v>14</v>
      </c>
      <c r="B5" s="32"/>
      <c r="C5" s="33"/>
      <c r="D5" s="33" t="s">
        <v>11</v>
      </c>
      <c r="E5" s="34"/>
      <c r="F5" s="34"/>
      <c r="G5" s="35"/>
      <c r="H5" s="36"/>
      <c r="I5" s="4" t="str">
        <f t="shared" ref="I4:I8" si="0">IF(C5="","vyplňte kategorii",IF(G5="","vyberte typ ubytování",IF(H5="","vyberte velikost pokoje",IF(AND(C5="člen družstva",T5=0),"hráč musí být 2012 a ml.",IFERROR(IF(AH5=0,0,SUM(X5:AC5,AF5:AG5)),"chybí údaje")))))</f>
        <v>vyplňte kategorii</v>
      </c>
      <c r="J5" s="37"/>
      <c r="L5" s="30"/>
      <c r="M5" s="30"/>
      <c r="N5" s="30"/>
      <c r="O5" s="30"/>
      <c r="P5" s="30"/>
      <c r="R5" s="70" t="str">
        <f t="shared" ref="R5:R28" si="1">SUBSTITUTE(G5, " ", "_")</f>
        <v/>
      </c>
      <c r="S5" s="70">
        <f t="shared" ref="S5:S28" si="2">IF(OR(C5="doprovod",C5="OPEN"),1,0)</f>
        <v>0</v>
      </c>
      <c r="T5" s="70">
        <f t="shared" ref="T5:T28" si="3">IFERROR(IF(VALUE(RIGHT(D5,4))&gt;2011,1,0),0)</f>
        <v>0</v>
      </c>
      <c r="U5" s="70">
        <f t="shared" ref="U5:U28" si="4">IF(G5="Hotelová část FF",1,0)</f>
        <v>0</v>
      </c>
      <c r="V5" s="70">
        <f t="shared" ref="V5:V28" si="5">IF(H5="jednolůžkový",1,IF(H5="dvoulůžkový s příplatkem za volné lůžko","2a",IF(H5="dvoulůžkový","2b",IF(H5="třílůžkový",3,IF(H5="čtyřlůžkový",4,IF(H5="pětilůžkový",5,0))))))</f>
        <v>0</v>
      </c>
      <c r="W5" s="70">
        <v>2</v>
      </c>
      <c r="X5" s="70">
        <f t="shared" ref="X5:X28" si="6">IF(S5=1,IF(T5=0,IF(U5=1,IF(OR(V5=1,V5="2b",V5="2a"),W5*1090+W5*125,W5*1090),0),0),0)</f>
        <v>0</v>
      </c>
      <c r="Y5" s="70">
        <f t="shared" ref="Y5:Y28" si="7">IF(AE5=1,0,IF(S5=1,IF(T5=1,IF(U5=1,IF(OR(V5=1,V5="2a",V5="2b"),W5*950+W5*125,W5*950),0),0),0))</f>
        <v>0</v>
      </c>
      <c r="Z5" s="70">
        <f t="shared" ref="Z5:Z28" si="8">IF(G5="hotelová část FF",(IF(AE5=1,0,IF(S5=0,IF(T5=1,IF(U5=1,IF(OR(V5=1,V5="2a",V5="2b"),W5*950+W5*125,W5*950),0),"chyba"),0))),0)</f>
        <v>0</v>
      </c>
      <c r="AA5" s="70">
        <f t="shared" ref="AA5:AA28" si="9">IF(S5=1,IF(T5=0,IF(U5=0,IF(OR(V5=1,V5="2a"),W5*990+W5*150,W5*990),0),0),0)</f>
        <v>0</v>
      </c>
      <c r="AB5" s="70">
        <f t="shared" ref="AB5:AB28" si="10">IF(AE5=1,0,IF(S5=1,IF(T5=1,IF(U5=0,IF(OR(V5=1,V5="2a"),W5*850+W5*150,W5*850),0),0),0))</f>
        <v>0</v>
      </c>
      <c r="AC5" s="70">
        <f t="shared" ref="AC5:AC28" si="11">IF(AE5=1,0,IF(S5=0,IF(T5=1,IF(U5=0,IF(OR(V5=1,V5="2a"),W5*850+W5*150,W5*850),0),0),0))</f>
        <v>0</v>
      </c>
      <c r="AD5" s="70">
        <f t="shared" ref="AD5:AD28" si="12">IF(W5=1,150,0)</f>
        <v>0</v>
      </c>
      <c r="AE5" s="70">
        <f t="shared" ref="AE5:AE28" si="13">IFERROR(IF(VALUE(RIGHT(D5,4))&gt;=2019,1,0),0)</f>
        <v>0</v>
      </c>
      <c r="AF5" s="70">
        <f t="shared" ref="AF4:AF5" si="14">IF(AE5=1,IF(U5=1,IF(OR(V5=1,V5="2a",V5="2b"),0.5*W5*1090+W5*125,0.5*W5*1090),0),0)</f>
        <v>0</v>
      </c>
      <c r="AG5" s="70">
        <f t="shared" ref="AG4:AG5" si="15">IF(AE5=1,IF(U5=0,IF(OR(V5=1,V5="2a"),0.5*W5*990+W5*150,0.5*W5*990),0),0)</f>
        <v>0</v>
      </c>
      <c r="AH5" s="70" t="e">
        <f t="shared" ref="AH5:AH28" si="16">IF(VALUE(RIGHT(D5,4))&gt;=2022,0,1)</f>
        <v>#VALUE!</v>
      </c>
    </row>
    <row r="6" spans="1:34" ht="15" thickBot="1" x14ac:dyDescent="0.4">
      <c r="A6" s="31" t="s">
        <v>15</v>
      </c>
      <c r="B6" s="38"/>
      <c r="C6" s="39"/>
      <c r="D6" s="39" t="s">
        <v>11</v>
      </c>
      <c r="E6" s="40"/>
      <c r="F6" s="40"/>
      <c r="G6" s="41"/>
      <c r="H6" s="42"/>
      <c r="I6" s="2" t="str">
        <f t="shared" si="0"/>
        <v>vyplňte kategorii</v>
      </c>
      <c r="J6" s="43"/>
      <c r="L6" s="30"/>
      <c r="M6" s="30"/>
      <c r="N6" s="30"/>
      <c r="O6" s="30"/>
      <c r="P6" s="30"/>
      <c r="R6" s="70" t="str">
        <f t="shared" si="1"/>
        <v/>
      </c>
      <c r="S6" s="70">
        <f t="shared" si="2"/>
        <v>0</v>
      </c>
      <c r="T6" s="70">
        <f t="shared" si="3"/>
        <v>0</v>
      </c>
      <c r="U6" s="70">
        <f t="shared" si="4"/>
        <v>0</v>
      </c>
      <c r="V6" s="70">
        <f t="shared" si="5"/>
        <v>0</v>
      </c>
      <c r="W6" s="70">
        <v>2</v>
      </c>
      <c r="X6" s="70">
        <f t="shared" si="6"/>
        <v>0</v>
      </c>
      <c r="Y6" s="70">
        <f t="shared" si="7"/>
        <v>0</v>
      </c>
      <c r="Z6" s="70">
        <f t="shared" si="8"/>
        <v>0</v>
      </c>
      <c r="AA6" s="70">
        <f t="shared" si="9"/>
        <v>0</v>
      </c>
      <c r="AB6" s="70">
        <f t="shared" si="10"/>
        <v>0</v>
      </c>
      <c r="AC6" s="70">
        <f t="shared" si="11"/>
        <v>0</v>
      </c>
      <c r="AD6" s="70">
        <f t="shared" si="12"/>
        <v>0</v>
      </c>
      <c r="AE6" s="70">
        <f t="shared" si="13"/>
        <v>0</v>
      </c>
      <c r="AF6" s="70">
        <f>IF(AE6=1,IF(U6=1,IF(OR(V6=1,V6="2a",V6="2b"),0.5*W6*1090+W6*125,0.5*W6*1090),0),0)</f>
        <v>0</v>
      </c>
      <c r="AG6" s="70">
        <f>IF(AE6=1,IF(U6=0,IF(OR(V6=1,V6="2a"),0.5*W6*990+W6*150,0.5*W6*990),0),0)</f>
        <v>0</v>
      </c>
      <c r="AH6" s="70" t="e">
        <f t="shared" si="16"/>
        <v>#VALUE!</v>
      </c>
    </row>
    <row r="7" spans="1:34" ht="15" thickBot="1" x14ac:dyDescent="0.4">
      <c r="A7" s="31" t="s">
        <v>16</v>
      </c>
      <c r="B7" s="32"/>
      <c r="C7" s="33"/>
      <c r="D7" s="33" t="s">
        <v>11</v>
      </c>
      <c r="E7" s="34"/>
      <c r="F7" s="34"/>
      <c r="G7" s="35"/>
      <c r="H7" s="36"/>
      <c r="I7" s="4" t="str">
        <f t="shared" si="0"/>
        <v>vyplňte kategorii</v>
      </c>
      <c r="J7" s="37"/>
      <c r="L7" s="30"/>
      <c r="M7" s="30"/>
      <c r="N7" s="30"/>
      <c r="O7" s="30"/>
      <c r="P7" s="30"/>
      <c r="R7" s="70" t="str">
        <f t="shared" si="1"/>
        <v/>
      </c>
      <c r="S7" s="70">
        <f t="shared" si="2"/>
        <v>0</v>
      </c>
      <c r="T7" s="70">
        <f t="shared" si="3"/>
        <v>0</v>
      </c>
      <c r="U7" s="70">
        <f t="shared" si="4"/>
        <v>0</v>
      </c>
      <c r="V7" s="70">
        <f t="shared" si="5"/>
        <v>0</v>
      </c>
      <c r="W7" s="70">
        <v>2</v>
      </c>
      <c r="X7" s="70">
        <f t="shared" si="6"/>
        <v>0</v>
      </c>
      <c r="Y7" s="70">
        <f t="shared" si="7"/>
        <v>0</v>
      </c>
      <c r="Z7" s="70">
        <f t="shared" si="8"/>
        <v>0</v>
      </c>
      <c r="AA7" s="70">
        <f t="shared" si="9"/>
        <v>0</v>
      </c>
      <c r="AB7" s="70">
        <f t="shared" si="10"/>
        <v>0</v>
      </c>
      <c r="AC7" s="70">
        <f t="shared" si="11"/>
        <v>0</v>
      </c>
      <c r="AD7" s="70">
        <f t="shared" si="12"/>
        <v>0</v>
      </c>
      <c r="AE7" s="70">
        <f t="shared" si="13"/>
        <v>0</v>
      </c>
      <c r="AF7" s="70">
        <f t="shared" ref="AF7:AF28" si="17">IF(AE7=1,IF(U7=1,IF(OR(V7=1,V7="2a",V7="2b"),0.5*W7*1090+W7*125,0.5*W7*1090),0),0)</f>
        <v>0</v>
      </c>
      <c r="AG7" s="70">
        <f t="shared" ref="AG7:AG28" si="18">IF(AE7=1,IF(U7=0,IF(OR(V7=1,V7="2a"),0.5*W7*990+W7*150,0.5*W7*990),0),0)</f>
        <v>0</v>
      </c>
      <c r="AH7" s="70" t="e">
        <f t="shared" si="16"/>
        <v>#VALUE!</v>
      </c>
    </row>
    <row r="8" spans="1:34" ht="15" thickBot="1" x14ac:dyDescent="0.4">
      <c r="A8" s="31" t="s">
        <v>17</v>
      </c>
      <c r="B8" s="38"/>
      <c r="C8" s="39"/>
      <c r="D8" s="39" t="s">
        <v>11</v>
      </c>
      <c r="E8" s="40"/>
      <c r="F8" s="40"/>
      <c r="G8" s="41"/>
      <c r="H8" s="42"/>
      <c r="I8" s="2" t="str">
        <f t="shared" si="0"/>
        <v>vyplňte kategorii</v>
      </c>
      <c r="J8" s="43"/>
      <c r="L8" s="30"/>
      <c r="M8" s="30"/>
      <c r="N8" s="30"/>
      <c r="O8" s="30"/>
      <c r="P8" s="30"/>
      <c r="R8" s="70" t="str">
        <f t="shared" si="1"/>
        <v/>
      </c>
      <c r="S8" s="70">
        <f t="shared" si="2"/>
        <v>0</v>
      </c>
      <c r="T8" s="70">
        <f t="shared" si="3"/>
        <v>0</v>
      </c>
      <c r="U8" s="70">
        <f t="shared" si="4"/>
        <v>0</v>
      </c>
      <c r="V8" s="70">
        <f t="shared" si="5"/>
        <v>0</v>
      </c>
      <c r="W8" s="70">
        <v>2</v>
      </c>
      <c r="X8" s="70">
        <f t="shared" si="6"/>
        <v>0</v>
      </c>
      <c r="Y8" s="70">
        <f t="shared" si="7"/>
        <v>0</v>
      </c>
      <c r="Z8" s="70">
        <f t="shared" si="8"/>
        <v>0</v>
      </c>
      <c r="AA8" s="70">
        <f t="shared" si="9"/>
        <v>0</v>
      </c>
      <c r="AB8" s="70">
        <f t="shared" si="10"/>
        <v>0</v>
      </c>
      <c r="AC8" s="70">
        <f t="shared" si="11"/>
        <v>0</v>
      </c>
      <c r="AD8" s="70">
        <f t="shared" si="12"/>
        <v>0</v>
      </c>
      <c r="AE8" s="70">
        <f t="shared" si="13"/>
        <v>0</v>
      </c>
      <c r="AF8" s="70">
        <f t="shared" si="17"/>
        <v>0</v>
      </c>
      <c r="AG8" s="70">
        <f t="shared" si="18"/>
        <v>0</v>
      </c>
      <c r="AH8" s="70" t="e">
        <f t="shared" si="16"/>
        <v>#VALUE!</v>
      </c>
    </row>
    <row r="9" spans="1:34" x14ac:dyDescent="0.35">
      <c r="A9" s="31" t="s">
        <v>18</v>
      </c>
      <c r="B9" s="32"/>
      <c r="C9" s="33"/>
      <c r="D9" s="33" t="s">
        <v>11</v>
      </c>
      <c r="E9" s="34"/>
      <c r="F9" s="34"/>
      <c r="G9" s="35"/>
      <c r="H9" s="36"/>
      <c r="I9" s="4" t="str">
        <f t="shared" ref="I7:I28" si="19">IF(C9="","vyplňte kategorii",IF(G9="","vyberte typ ubytování",IF(H9="","vyberte velikost pokoje",IF(AND(C9="člen družstva",T9=0),"hráč musí být 2012 a ml.",IFERROR(IF(AH9=0,0,SUM(X9:AC9,AF9:AG9)),"chybí údaje")))))</f>
        <v>vyplňte kategorii</v>
      </c>
      <c r="J9" s="37"/>
      <c r="R9" s="70" t="str">
        <f t="shared" si="1"/>
        <v/>
      </c>
      <c r="S9" s="70">
        <f t="shared" si="2"/>
        <v>0</v>
      </c>
      <c r="T9" s="70">
        <f t="shared" si="3"/>
        <v>0</v>
      </c>
      <c r="U9" s="70">
        <f t="shared" si="4"/>
        <v>0</v>
      </c>
      <c r="V9" s="70">
        <f t="shared" si="5"/>
        <v>0</v>
      </c>
      <c r="W9" s="70">
        <v>2</v>
      </c>
      <c r="X9" s="70">
        <f t="shared" si="6"/>
        <v>0</v>
      </c>
      <c r="Y9" s="70">
        <f t="shared" si="7"/>
        <v>0</v>
      </c>
      <c r="Z9" s="70">
        <f t="shared" si="8"/>
        <v>0</v>
      </c>
      <c r="AA9" s="70">
        <f t="shared" si="9"/>
        <v>0</v>
      </c>
      <c r="AB9" s="70">
        <f t="shared" si="10"/>
        <v>0</v>
      </c>
      <c r="AC9" s="70">
        <f t="shared" si="11"/>
        <v>0</v>
      </c>
      <c r="AD9" s="70">
        <f t="shared" si="12"/>
        <v>0</v>
      </c>
      <c r="AE9" s="70">
        <f t="shared" si="13"/>
        <v>0</v>
      </c>
      <c r="AF9" s="70">
        <f t="shared" si="17"/>
        <v>0</v>
      </c>
      <c r="AG9" s="70">
        <f t="shared" si="18"/>
        <v>0</v>
      </c>
      <c r="AH9" s="70" t="e">
        <f t="shared" si="16"/>
        <v>#VALUE!</v>
      </c>
    </row>
    <row r="10" spans="1:34" x14ac:dyDescent="0.35">
      <c r="A10" s="31" t="s">
        <v>19</v>
      </c>
      <c r="B10" s="38"/>
      <c r="C10" s="39"/>
      <c r="D10" s="39" t="s">
        <v>11</v>
      </c>
      <c r="E10" s="40"/>
      <c r="F10" s="40"/>
      <c r="G10" s="41"/>
      <c r="H10" s="42"/>
      <c r="I10" s="2" t="str">
        <f t="shared" si="19"/>
        <v>vyplňte kategorii</v>
      </c>
      <c r="J10" s="43"/>
      <c r="L10" s="44" t="s">
        <v>53</v>
      </c>
      <c r="M10" s="44" t="s">
        <v>54</v>
      </c>
      <c r="N10" s="44" t="s">
        <v>55</v>
      </c>
      <c r="O10" s="44" t="s">
        <v>51</v>
      </c>
      <c r="P10" s="44" t="s">
        <v>56</v>
      </c>
      <c r="Q10" s="45"/>
      <c r="R10" s="70" t="str">
        <f t="shared" si="1"/>
        <v/>
      </c>
      <c r="S10" s="70">
        <f t="shared" si="2"/>
        <v>0</v>
      </c>
      <c r="T10" s="70">
        <f t="shared" si="3"/>
        <v>0</v>
      </c>
      <c r="U10" s="70">
        <f t="shared" si="4"/>
        <v>0</v>
      </c>
      <c r="V10" s="70">
        <f t="shared" si="5"/>
        <v>0</v>
      </c>
      <c r="W10" s="70">
        <v>2</v>
      </c>
      <c r="X10" s="70">
        <f t="shared" si="6"/>
        <v>0</v>
      </c>
      <c r="Y10" s="70">
        <f t="shared" si="7"/>
        <v>0</v>
      </c>
      <c r="Z10" s="70">
        <f t="shared" si="8"/>
        <v>0</v>
      </c>
      <c r="AA10" s="70">
        <f t="shared" si="9"/>
        <v>0</v>
      </c>
      <c r="AB10" s="70">
        <f t="shared" si="10"/>
        <v>0</v>
      </c>
      <c r="AC10" s="70">
        <f t="shared" si="11"/>
        <v>0</v>
      </c>
      <c r="AD10" s="70">
        <f t="shared" si="12"/>
        <v>0</v>
      </c>
      <c r="AE10" s="70">
        <f t="shared" si="13"/>
        <v>0</v>
      </c>
      <c r="AF10" s="70">
        <f t="shared" si="17"/>
        <v>0</v>
      </c>
      <c r="AG10" s="70">
        <f t="shared" si="18"/>
        <v>0</v>
      </c>
      <c r="AH10" s="70" t="e">
        <f t="shared" si="16"/>
        <v>#VALUE!</v>
      </c>
    </row>
    <row r="11" spans="1:34" x14ac:dyDescent="0.35">
      <c r="A11" s="31" t="s">
        <v>20</v>
      </c>
      <c r="B11" s="32"/>
      <c r="C11" s="33"/>
      <c r="D11" s="33" t="s">
        <v>11</v>
      </c>
      <c r="E11" s="34"/>
      <c r="F11" s="34"/>
      <c r="G11" s="35"/>
      <c r="H11" s="36"/>
      <c r="I11" s="4" t="str">
        <f t="shared" si="19"/>
        <v>vyplňte kategorii</v>
      </c>
      <c r="J11" s="37"/>
      <c r="L11" s="44" t="s">
        <v>52</v>
      </c>
      <c r="M11" s="44" t="s">
        <v>57</v>
      </c>
      <c r="N11" s="44" t="s">
        <v>58</v>
      </c>
      <c r="O11" s="44" t="s">
        <v>55</v>
      </c>
      <c r="P11" s="44" t="s">
        <v>51</v>
      </c>
      <c r="Q11" s="44" t="s">
        <v>56</v>
      </c>
      <c r="R11" s="70" t="str">
        <f t="shared" si="1"/>
        <v/>
      </c>
      <c r="S11" s="70">
        <f t="shared" si="2"/>
        <v>0</v>
      </c>
      <c r="T11" s="70">
        <f t="shared" si="3"/>
        <v>0</v>
      </c>
      <c r="U11" s="70">
        <f t="shared" si="4"/>
        <v>0</v>
      </c>
      <c r="V11" s="70">
        <f t="shared" si="5"/>
        <v>0</v>
      </c>
      <c r="W11" s="70">
        <v>2</v>
      </c>
      <c r="X11" s="70">
        <f t="shared" si="6"/>
        <v>0</v>
      </c>
      <c r="Y11" s="70">
        <f t="shared" si="7"/>
        <v>0</v>
      </c>
      <c r="Z11" s="70">
        <f t="shared" si="8"/>
        <v>0</v>
      </c>
      <c r="AA11" s="70">
        <f t="shared" si="9"/>
        <v>0</v>
      </c>
      <c r="AB11" s="70">
        <f t="shared" si="10"/>
        <v>0</v>
      </c>
      <c r="AC11" s="70">
        <f t="shared" si="11"/>
        <v>0</v>
      </c>
      <c r="AD11" s="70">
        <f t="shared" si="12"/>
        <v>0</v>
      </c>
      <c r="AE11" s="70">
        <f t="shared" si="13"/>
        <v>0</v>
      </c>
      <c r="AF11" s="70">
        <f t="shared" si="17"/>
        <v>0</v>
      </c>
      <c r="AG11" s="70">
        <f t="shared" si="18"/>
        <v>0</v>
      </c>
      <c r="AH11" s="70" t="e">
        <f t="shared" si="16"/>
        <v>#VALUE!</v>
      </c>
    </row>
    <row r="12" spans="1:34" x14ac:dyDescent="0.35">
      <c r="A12" s="31" t="s">
        <v>21</v>
      </c>
      <c r="B12" s="38"/>
      <c r="C12" s="39"/>
      <c r="D12" s="39" t="s">
        <v>11</v>
      </c>
      <c r="E12" s="40"/>
      <c r="F12" s="40"/>
      <c r="G12" s="41"/>
      <c r="H12" s="42"/>
      <c r="I12" s="2" t="str">
        <f t="shared" si="19"/>
        <v>vyplňte kategorii</v>
      </c>
      <c r="J12" s="43"/>
      <c r="R12" s="70" t="str">
        <f t="shared" si="1"/>
        <v/>
      </c>
      <c r="S12" s="70">
        <f t="shared" si="2"/>
        <v>0</v>
      </c>
      <c r="T12" s="70">
        <f t="shared" si="3"/>
        <v>0</v>
      </c>
      <c r="U12" s="70">
        <f t="shared" si="4"/>
        <v>0</v>
      </c>
      <c r="V12" s="70">
        <f t="shared" si="5"/>
        <v>0</v>
      </c>
      <c r="W12" s="70">
        <v>2</v>
      </c>
      <c r="X12" s="70">
        <f t="shared" si="6"/>
        <v>0</v>
      </c>
      <c r="Y12" s="70">
        <f t="shared" si="7"/>
        <v>0</v>
      </c>
      <c r="Z12" s="70">
        <f t="shared" si="8"/>
        <v>0</v>
      </c>
      <c r="AA12" s="70">
        <f t="shared" si="9"/>
        <v>0</v>
      </c>
      <c r="AB12" s="70">
        <f t="shared" si="10"/>
        <v>0</v>
      </c>
      <c r="AC12" s="70">
        <f t="shared" si="11"/>
        <v>0</v>
      </c>
      <c r="AD12" s="70">
        <f t="shared" si="12"/>
        <v>0</v>
      </c>
      <c r="AE12" s="70">
        <f t="shared" si="13"/>
        <v>0</v>
      </c>
      <c r="AF12" s="70">
        <f t="shared" si="17"/>
        <v>0</v>
      </c>
      <c r="AG12" s="70">
        <f t="shared" si="18"/>
        <v>0</v>
      </c>
      <c r="AH12" s="70" t="e">
        <f t="shared" si="16"/>
        <v>#VALUE!</v>
      </c>
    </row>
    <row r="13" spans="1:34" x14ac:dyDescent="0.35">
      <c r="A13" s="31" t="s">
        <v>22</v>
      </c>
      <c r="B13" s="32"/>
      <c r="C13" s="33"/>
      <c r="D13" s="33" t="s">
        <v>11</v>
      </c>
      <c r="E13" s="34"/>
      <c r="F13" s="34"/>
      <c r="G13" s="35"/>
      <c r="H13" s="36"/>
      <c r="I13" s="4" t="str">
        <f t="shared" si="19"/>
        <v>vyplňte kategorii</v>
      </c>
      <c r="J13" s="37"/>
      <c r="R13" s="70" t="str">
        <f t="shared" si="1"/>
        <v/>
      </c>
      <c r="S13" s="70">
        <f t="shared" si="2"/>
        <v>0</v>
      </c>
      <c r="T13" s="70">
        <f t="shared" si="3"/>
        <v>0</v>
      </c>
      <c r="U13" s="70">
        <f t="shared" si="4"/>
        <v>0</v>
      </c>
      <c r="V13" s="70">
        <f t="shared" si="5"/>
        <v>0</v>
      </c>
      <c r="W13" s="70">
        <v>2</v>
      </c>
      <c r="X13" s="70">
        <f t="shared" si="6"/>
        <v>0</v>
      </c>
      <c r="Y13" s="70">
        <f t="shared" si="7"/>
        <v>0</v>
      </c>
      <c r="Z13" s="70">
        <f t="shared" si="8"/>
        <v>0</v>
      </c>
      <c r="AA13" s="70">
        <f t="shared" si="9"/>
        <v>0</v>
      </c>
      <c r="AB13" s="70">
        <f t="shared" si="10"/>
        <v>0</v>
      </c>
      <c r="AC13" s="70">
        <f t="shared" si="11"/>
        <v>0</v>
      </c>
      <c r="AD13" s="70">
        <f t="shared" si="12"/>
        <v>0</v>
      </c>
      <c r="AE13" s="70">
        <f t="shared" si="13"/>
        <v>0</v>
      </c>
      <c r="AF13" s="70">
        <f t="shared" si="17"/>
        <v>0</v>
      </c>
      <c r="AG13" s="70">
        <f t="shared" si="18"/>
        <v>0</v>
      </c>
      <c r="AH13" s="70" t="e">
        <f t="shared" si="16"/>
        <v>#VALUE!</v>
      </c>
    </row>
    <row r="14" spans="1:34" x14ac:dyDescent="0.35">
      <c r="A14" s="31" t="s">
        <v>23</v>
      </c>
      <c r="B14" s="38"/>
      <c r="C14" s="39"/>
      <c r="D14" s="39" t="s">
        <v>11</v>
      </c>
      <c r="E14" s="40"/>
      <c r="F14" s="40"/>
      <c r="G14" s="41"/>
      <c r="H14" s="42"/>
      <c r="I14" s="2" t="str">
        <f t="shared" si="19"/>
        <v>vyplňte kategorii</v>
      </c>
      <c r="J14" s="43"/>
      <c r="R14" s="70" t="str">
        <f t="shared" si="1"/>
        <v/>
      </c>
      <c r="S14" s="70">
        <f t="shared" si="2"/>
        <v>0</v>
      </c>
      <c r="T14" s="70">
        <f t="shared" si="3"/>
        <v>0</v>
      </c>
      <c r="U14" s="70">
        <f t="shared" si="4"/>
        <v>0</v>
      </c>
      <c r="V14" s="70">
        <f t="shared" si="5"/>
        <v>0</v>
      </c>
      <c r="W14" s="70">
        <v>2</v>
      </c>
      <c r="X14" s="70">
        <f t="shared" si="6"/>
        <v>0</v>
      </c>
      <c r="Y14" s="70">
        <f t="shared" si="7"/>
        <v>0</v>
      </c>
      <c r="Z14" s="70">
        <f t="shared" si="8"/>
        <v>0</v>
      </c>
      <c r="AA14" s="70">
        <f t="shared" si="9"/>
        <v>0</v>
      </c>
      <c r="AB14" s="70">
        <f t="shared" si="10"/>
        <v>0</v>
      </c>
      <c r="AC14" s="70">
        <f t="shared" si="11"/>
        <v>0</v>
      </c>
      <c r="AD14" s="70">
        <f t="shared" si="12"/>
        <v>0</v>
      </c>
      <c r="AE14" s="70">
        <f t="shared" si="13"/>
        <v>0</v>
      </c>
      <c r="AF14" s="70">
        <f t="shared" si="17"/>
        <v>0</v>
      </c>
      <c r="AG14" s="70">
        <f t="shared" si="18"/>
        <v>0</v>
      </c>
      <c r="AH14" s="70" t="e">
        <f t="shared" si="16"/>
        <v>#VALUE!</v>
      </c>
    </row>
    <row r="15" spans="1:34" x14ac:dyDescent="0.35">
      <c r="A15" s="31" t="s">
        <v>24</v>
      </c>
      <c r="B15" s="32"/>
      <c r="C15" s="33"/>
      <c r="D15" s="33" t="s">
        <v>11</v>
      </c>
      <c r="E15" s="34"/>
      <c r="F15" s="34"/>
      <c r="G15" s="35"/>
      <c r="H15" s="36"/>
      <c r="I15" s="4" t="str">
        <f t="shared" si="19"/>
        <v>vyplňte kategorii</v>
      </c>
      <c r="J15" s="37"/>
      <c r="R15" s="70" t="str">
        <f t="shared" si="1"/>
        <v/>
      </c>
      <c r="S15" s="70">
        <f t="shared" si="2"/>
        <v>0</v>
      </c>
      <c r="T15" s="70">
        <f t="shared" si="3"/>
        <v>0</v>
      </c>
      <c r="U15" s="70">
        <f t="shared" si="4"/>
        <v>0</v>
      </c>
      <c r="V15" s="70">
        <f t="shared" si="5"/>
        <v>0</v>
      </c>
      <c r="W15" s="70">
        <v>2</v>
      </c>
      <c r="X15" s="70">
        <f t="shared" si="6"/>
        <v>0</v>
      </c>
      <c r="Y15" s="70">
        <f t="shared" si="7"/>
        <v>0</v>
      </c>
      <c r="Z15" s="70">
        <f t="shared" si="8"/>
        <v>0</v>
      </c>
      <c r="AA15" s="70">
        <f t="shared" si="9"/>
        <v>0</v>
      </c>
      <c r="AB15" s="70">
        <f t="shared" si="10"/>
        <v>0</v>
      </c>
      <c r="AC15" s="70">
        <f t="shared" si="11"/>
        <v>0</v>
      </c>
      <c r="AD15" s="70">
        <f t="shared" si="12"/>
        <v>0</v>
      </c>
      <c r="AE15" s="70">
        <f t="shared" si="13"/>
        <v>0</v>
      </c>
      <c r="AF15" s="70">
        <f t="shared" si="17"/>
        <v>0</v>
      </c>
      <c r="AG15" s="70">
        <f t="shared" si="18"/>
        <v>0</v>
      </c>
      <c r="AH15" s="70" t="e">
        <f t="shared" si="16"/>
        <v>#VALUE!</v>
      </c>
    </row>
    <row r="16" spans="1:34" x14ac:dyDescent="0.35">
      <c r="A16" s="31" t="s">
        <v>25</v>
      </c>
      <c r="B16" s="38"/>
      <c r="C16" s="39"/>
      <c r="D16" s="39" t="s">
        <v>11</v>
      </c>
      <c r="E16" s="40"/>
      <c r="F16" s="40"/>
      <c r="G16" s="41"/>
      <c r="H16" s="42"/>
      <c r="I16" s="2" t="str">
        <f t="shared" si="19"/>
        <v>vyplňte kategorii</v>
      </c>
      <c r="J16" s="43"/>
      <c r="R16" s="70" t="str">
        <f t="shared" si="1"/>
        <v/>
      </c>
      <c r="S16" s="70">
        <f t="shared" si="2"/>
        <v>0</v>
      </c>
      <c r="T16" s="70">
        <f t="shared" si="3"/>
        <v>0</v>
      </c>
      <c r="U16" s="70">
        <f t="shared" si="4"/>
        <v>0</v>
      </c>
      <c r="V16" s="70">
        <f t="shared" si="5"/>
        <v>0</v>
      </c>
      <c r="W16" s="70">
        <v>2</v>
      </c>
      <c r="X16" s="70">
        <f t="shared" si="6"/>
        <v>0</v>
      </c>
      <c r="Y16" s="70">
        <f t="shared" si="7"/>
        <v>0</v>
      </c>
      <c r="Z16" s="70">
        <f t="shared" si="8"/>
        <v>0</v>
      </c>
      <c r="AA16" s="70">
        <f t="shared" si="9"/>
        <v>0</v>
      </c>
      <c r="AB16" s="70">
        <f t="shared" si="10"/>
        <v>0</v>
      </c>
      <c r="AC16" s="70">
        <f t="shared" si="11"/>
        <v>0</v>
      </c>
      <c r="AD16" s="70">
        <f t="shared" si="12"/>
        <v>0</v>
      </c>
      <c r="AE16" s="70">
        <f t="shared" si="13"/>
        <v>0</v>
      </c>
      <c r="AF16" s="70">
        <f t="shared" si="17"/>
        <v>0</v>
      </c>
      <c r="AG16" s="70">
        <f t="shared" si="18"/>
        <v>0</v>
      </c>
      <c r="AH16" s="70" t="e">
        <f t="shared" si="16"/>
        <v>#VALUE!</v>
      </c>
    </row>
    <row r="17" spans="1:34" x14ac:dyDescent="0.35">
      <c r="A17" s="31" t="s">
        <v>26</v>
      </c>
      <c r="B17" s="32"/>
      <c r="C17" s="33"/>
      <c r="D17" s="33" t="s">
        <v>11</v>
      </c>
      <c r="E17" s="34"/>
      <c r="F17" s="34"/>
      <c r="G17" s="35"/>
      <c r="H17" s="36"/>
      <c r="I17" s="4" t="str">
        <f t="shared" si="19"/>
        <v>vyplňte kategorii</v>
      </c>
      <c r="J17" s="37"/>
      <c r="R17" s="70" t="str">
        <f t="shared" si="1"/>
        <v/>
      </c>
      <c r="S17" s="70">
        <f t="shared" si="2"/>
        <v>0</v>
      </c>
      <c r="T17" s="70">
        <f t="shared" si="3"/>
        <v>0</v>
      </c>
      <c r="U17" s="70">
        <f t="shared" si="4"/>
        <v>0</v>
      </c>
      <c r="V17" s="70">
        <f t="shared" si="5"/>
        <v>0</v>
      </c>
      <c r="W17" s="70">
        <v>2</v>
      </c>
      <c r="X17" s="70">
        <f t="shared" si="6"/>
        <v>0</v>
      </c>
      <c r="Y17" s="70">
        <f t="shared" si="7"/>
        <v>0</v>
      </c>
      <c r="Z17" s="70">
        <f t="shared" si="8"/>
        <v>0</v>
      </c>
      <c r="AA17" s="70">
        <f t="shared" si="9"/>
        <v>0</v>
      </c>
      <c r="AB17" s="70">
        <f t="shared" si="10"/>
        <v>0</v>
      </c>
      <c r="AC17" s="70">
        <f t="shared" si="11"/>
        <v>0</v>
      </c>
      <c r="AD17" s="70">
        <f t="shared" si="12"/>
        <v>0</v>
      </c>
      <c r="AE17" s="70">
        <f t="shared" si="13"/>
        <v>0</v>
      </c>
      <c r="AF17" s="70">
        <f t="shared" si="17"/>
        <v>0</v>
      </c>
      <c r="AG17" s="70">
        <f t="shared" si="18"/>
        <v>0</v>
      </c>
      <c r="AH17" s="70" t="e">
        <f t="shared" si="16"/>
        <v>#VALUE!</v>
      </c>
    </row>
    <row r="18" spans="1:34" x14ac:dyDescent="0.35">
      <c r="A18" s="31" t="s">
        <v>27</v>
      </c>
      <c r="B18" s="38"/>
      <c r="C18" s="39"/>
      <c r="D18" s="39" t="s">
        <v>11</v>
      </c>
      <c r="E18" s="40"/>
      <c r="F18" s="40"/>
      <c r="G18" s="41"/>
      <c r="H18" s="42"/>
      <c r="I18" s="2" t="str">
        <f t="shared" si="19"/>
        <v>vyplňte kategorii</v>
      </c>
      <c r="J18" s="43"/>
      <c r="R18" s="70" t="str">
        <f t="shared" si="1"/>
        <v/>
      </c>
      <c r="S18" s="70">
        <f t="shared" si="2"/>
        <v>0</v>
      </c>
      <c r="T18" s="70">
        <f t="shared" si="3"/>
        <v>0</v>
      </c>
      <c r="U18" s="70">
        <f t="shared" si="4"/>
        <v>0</v>
      </c>
      <c r="V18" s="70">
        <f t="shared" si="5"/>
        <v>0</v>
      </c>
      <c r="W18" s="70">
        <v>2</v>
      </c>
      <c r="X18" s="70">
        <f t="shared" si="6"/>
        <v>0</v>
      </c>
      <c r="Y18" s="70">
        <f t="shared" si="7"/>
        <v>0</v>
      </c>
      <c r="Z18" s="70">
        <f t="shared" si="8"/>
        <v>0</v>
      </c>
      <c r="AA18" s="70">
        <f t="shared" si="9"/>
        <v>0</v>
      </c>
      <c r="AB18" s="70">
        <f t="shared" si="10"/>
        <v>0</v>
      </c>
      <c r="AC18" s="70">
        <f t="shared" si="11"/>
        <v>0</v>
      </c>
      <c r="AD18" s="70">
        <f t="shared" si="12"/>
        <v>0</v>
      </c>
      <c r="AE18" s="70">
        <f t="shared" si="13"/>
        <v>0</v>
      </c>
      <c r="AF18" s="70">
        <f t="shared" si="17"/>
        <v>0</v>
      </c>
      <c r="AG18" s="70">
        <f t="shared" si="18"/>
        <v>0</v>
      </c>
      <c r="AH18" s="70" t="e">
        <f t="shared" si="16"/>
        <v>#VALUE!</v>
      </c>
    </row>
    <row r="19" spans="1:34" x14ac:dyDescent="0.35">
      <c r="A19" s="31" t="s">
        <v>28</v>
      </c>
      <c r="B19" s="32"/>
      <c r="C19" s="33"/>
      <c r="D19" s="33" t="s">
        <v>11</v>
      </c>
      <c r="E19" s="34"/>
      <c r="F19" s="34"/>
      <c r="G19" s="35"/>
      <c r="H19" s="36"/>
      <c r="I19" s="4" t="str">
        <f t="shared" si="19"/>
        <v>vyplňte kategorii</v>
      </c>
      <c r="J19" s="37"/>
      <c r="R19" s="70" t="str">
        <f t="shared" si="1"/>
        <v/>
      </c>
      <c r="S19" s="70">
        <f t="shared" si="2"/>
        <v>0</v>
      </c>
      <c r="T19" s="70">
        <f t="shared" si="3"/>
        <v>0</v>
      </c>
      <c r="U19" s="70">
        <f t="shared" si="4"/>
        <v>0</v>
      </c>
      <c r="V19" s="70">
        <f t="shared" si="5"/>
        <v>0</v>
      </c>
      <c r="W19" s="70">
        <v>2</v>
      </c>
      <c r="X19" s="70">
        <f t="shared" si="6"/>
        <v>0</v>
      </c>
      <c r="Y19" s="70">
        <f t="shared" si="7"/>
        <v>0</v>
      </c>
      <c r="Z19" s="70">
        <f t="shared" si="8"/>
        <v>0</v>
      </c>
      <c r="AA19" s="70">
        <f t="shared" si="9"/>
        <v>0</v>
      </c>
      <c r="AB19" s="70">
        <f t="shared" si="10"/>
        <v>0</v>
      </c>
      <c r="AC19" s="70">
        <f t="shared" si="11"/>
        <v>0</v>
      </c>
      <c r="AD19" s="70">
        <f t="shared" si="12"/>
        <v>0</v>
      </c>
      <c r="AE19" s="70">
        <f t="shared" si="13"/>
        <v>0</v>
      </c>
      <c r="AF19" s="70">
        <f t="shared" si="17"/>
        <v>0</v>
      </c>
      <c r="AG19" s="70">
        <f t="shared" si="18"/>
        <v>0</v>
      </c>
      <c r="AH19" s="70" t="e">
        <f t="shared" si="16"/>
        <v>#VALUE!</v>
      </c>
    </row>
    <row r="20" spans="1:34" x14ac:dyDescent="0.35">
      <c r="A20" s="31" t="s">
        <v>29</v>
      </c>
      <c r="B20" s="38"/>
      <c r="C20" s="39"/>
      <c r="D20" s="39" t="s">
        <v>11</v>
      </c>
      <c r="E20" s="40"/>
      <c r="F20" s="40"/>
      <c r="G20" s="41"/>
      <c r="H20" s="42"/>
      <c r="I20" s="2" t="str">
        <f t="shared" si="19"/>
        <v>vyplňte kategorii</v>
      </c>
      <c r="J20" s="43"/>
      <c r="R20" s="70" t="str">
        <f t="shared" si="1"/>
        <v/>
      </c>
      <c r="S20" s="70">
        <f t="shared" si="2"/>
        <v>0</v>
      </c>
      <c r="T20" s="70">
        <f t="shared" si="3"/>
        <v>0</v>
      </c>
      <c r="U20" s="70">
        <f t="shared" si="4"/>
        <v>0</v>
      </c>
      <c r="V20" s="70">
        <f t="shared" si="5"/>
        <v>0</v>
      </c>
      <c r="W20" s="70">
        <v>2</v>
      </c>
      <c r="X20" s="70">
        <f t="shared" si="6"/>
        <v>0</v>
      </c>
      <c r="Y20" s="70">
        <f t="shared" si="7"/>
        <v>0</v>
      </c>
      <c r="Z20" s="70">
        <f t="shared" si="8"/>
        <v>0</v>
      </c>
      <c r="AA20" s="70">
        <f t="shared" si="9"/>
        <v>0</v>
      </c>
      <c r="AB20" s="70">
        <f t="shared" si="10"/>
        <v>0</v>
      </c>
      <c r="AC20" s="70">
        <f t="shared" si="11"/>
        <v>0</v>
      </c>
      <c r="AD20" s="70">
        <f t="shared" si="12"/>
        <v>0</v>
      </c>
      <c r="AE20" s="70">
        <f t="shared" si="13"/>
        <v>0</v>
      </c>
      <c r="AF20" s="70">
        <f t="shared" si="17"/>
        <v>0</v>
      </c>
      <c r="AG20" s="70">
        <f t="shared" si="18"/>
        <v>0</v>
      </c>
      <c r="AH20" s="70" t="e">
        <f t="shared" si="16"/>
        <v>#VALUE!</v>
      </c>
    </row>
    <row r="21" spans="1:34" x14ac:dyDescent="0.35">
      <c r="A21" s="31" t="s">
        <v>30</v>
      </c>
      <c r="B21" s="32"/>
      <c r="C21" s="33"/>
      <c r="D21" s="33" t="s">
        <v>11</v>
      </c>
      <c r="E21" s="34"/>
      <c r="F21" s="34"/>
      <c r="G21" s="35"/>
      <c r="H21" s="36"/>
      <c r="I21" s="4" t="str">
        <f t="shared" si="19"/>
        <v>vyplňte kategorii</v>
      </c>
      <c r="J21" s="37"/>
      <c r="R21" s="70" t="str">
        <f t="shared" si="1"/>
        <v/>
      </c>
      <c r="S21" s="70">
        <f t="shared" si="2"/>
        <v>0</v>
      </c>
      <c r="T21" s="70">
        <f t="shared" si="3"/>
        <v>0</v>
      </c>
      <c r="U21" s="70">
        <f t="shared" si="4"/>
        <v>0</v>
      </c>
      <c r="V21" s="70">
        <f t="shared" si="5"/>
        <v>0</v>
      </c>
      <c r="W21" s="70">
        <v>2</v>
      </c>
      <c r="X21" s="70">
        <f t="shared" si="6"/>
        <v>0</v>
      </c>
      <c r="Y21" s="70">
        <f t="shared" si="7"/>
        <v>0</v>
      </c>
      <c r="Z21" s="70">
        <f t="shared" si="8"/>
        <v>0</v>
      </c>
      <c r="AA21" s="70">
        <f t="shared" si="9"/>
        <v>0</v>
      </c>
      <c r="AB21" s="70">
        <f t="shared" si="10"/>
        <v>0</v>
      </c>
      <c r="AC21" s="70">
        <f t="shared" si="11"/>
        <v>0</v>
      </c>
      <c r="AD21" s="70">
        <f t="shared" si="12"/>
        <v>0</v>
      </c>
      <c r="AE21" s="70">
        <f t="shared" si="13"/>
        <v>0</v>
      </c>
      <c r="AF21" s="70">
        <f t="shared" si="17"/>
        <v>0</v>
      </c>
      <c r="AG21" s="70">
        <f t="shared" si="18"/>
        <v>0</v>
      </c>
      <c r="AH21" s="70" t="e">
        <f t="shared" si="16"/>
        <v>#VALUE!</v>
      </c>
    </row>
    <row r="22" spans="1:34" x14ac:dyDescent="0.35">
      <c r="A22" s="31" t="s">
        <v>31</v>
      </c>
      <c r="B22" s="38"/>
      <c r="C22" s="39"/>
      <c r="D22" s="39" t="s">
        <v>11</v>
      </c>
      <c r="E22" s="40"/>
      <c r="F22" s="40"/>
      <c r="G22" s="41"/>
      <c r="H22" s="42"/>
      <c r="I22" s="2" t="str">
        <f t="shared" si="19"/>
        <v>vyplňte kategorii</v>
      </c>
      <c r="J22" s="43"/>
      <c r="R22" s="70" t="str">
        <f t="shared" si="1"/>
        <v/>
      </c>
      <c r="S22" s="70">
        <f t="shared" si="2"/>
        <v>0</v>
      </c>
      <c r="T22" s="70">
        <f t="shared" si="3"/>
        <v>0</v>
      </c>
      <c r="U22" s="70">
        <f t="shared" si="4"/>
        <v>0</v>
      </c>
      <c r="V22" s="70">
        <f t="shared" si="5"/>
        <v>0</v>
      </c>
      <c r="W22" s="70">
        <v>2</v>
      </c>
      <c r="X22" s="70">
        <f t="shared" si="6"/>
        <v>0</v>
      </c>
      <c r="Y22" s="70">
        <f t="shared" si="7"/>
        <v>0</v>
      </c>
      <c r="Z22" s="70">
        <f t="shared" si="8"/>
        <v>0</v>
      </c>
      <c r="AA22" s="70">
        <f t="shared" si="9"/>
        <v>0</v>
      </c>
      <c r="AB22" s="70">
        <f t="shared" si="10"/>
        <v>0</v>
      </c>
      <c r="AC22" s="70">
        <f t="shared" si="11"/>
        <v>0</v>
      </c>
      <c r="AD22" s="70">
        <f t="shared" si="12"/>
        <v>0</v>
      </c>
      <c r="AE22" s="70">
        <f t="shared" si="13"/>
        <v>0</v>
      </c>
      <c r="AF22" s="70">
        <f t="shared" si="17"/>
        <v>0</v>
      </c>
      <c r="AG22" s="70">
        <f t="shared" si="18"/>
        <v>0</v>
      </c>
      <c r="AH22" s="70" t="e">
        <f t="shared" si="16"/>
        <v>#VALUE!</v>
      </c>
    </row>
    <row r="23" spans="1:34" x14ac:dyDescent="0.35">
      <c r="A23" s="31" t="s">
        <v>32</v>
      </c>
      <c r="B23" s="32"/>
      <c r="C23" s="33"/>
      <c r="D23" s="33" t="s">
        <v>11</v>
      </c>
      <c r="E23" s="34"/>
      <c r="F23" s="34"/>
      <c r="G23" s="35"/>
      <c r="H23" s="36"/>
      <c r="I23" s="4" t="str">
        <f t="shared" si="19"/>
        <v>vyplňte kategorii</v>
      </c>
      <c r="J23" s="37"/>
      <c r="R23" s="70" t="str">
        <f t="shared" si="1"/>
        <v/>
      </c>
      <c r="S23" s="70">
        <f t="shared" si="2"/>
        <v>0</v>
      </c>
      <c r="T23" s="70">
        <f t="shared" si="3"/>
        <v>0</v>
      </c>
      <c r="U23" s="70">
        <f t="shared" si="4"/>
        <v>0</v>
      </c>
      <c r="V23" s="70">
        <f t="shared" si="5"/>
        <v>0</v>
      </c>
      <c r="W23" s="70">
        <v>2</v>
      </c>
      <c r="X23" s="70">
        <f t="shared" si="6"/>
        <v>0</v>
      </c>
      <c r="Y23" s="70">
        <f t="shared" si="7"/>
        <v>0</v>
      </c>
      <c r="Z23" s="70">
        <f t="shared" si="8"/>
        <v>0</v>
      </c>
      <c r="AA23" s="70">
        <f t="shared" si="9"/>
        <v>0</v>
      </c>
      <c r="AB23" s="70">
        <f t="shared" si="10"/>
        <v>0</v>
      </c>
      <c r="AC23" s="70">
        <f t="shared" si="11"/>
        <v>0</v>
      </c>
      <c r="AD23" s="70">
        <f t="shared" si="12"/>
        <v>0</v>
      </c>
      <c r="AE23" s="70">
        <f t="shared" si="13"/>
        <v>0</v>
      </c>
      <c r="AF23" s="70">
        <f t="shared" si="17"/>
        <v>0</v>
      </c>
      <c r="AG23" s="70">
        <f t="shared" si="18"/>
        <v>0</v>
      </c>
      <c r="AH23" s="70" t="e">
        <f t="shared" si="16"/>
        <v>#VALUE!</v>
      </c>
    </row>
    <row r="24" spans="1:34" x14ac:dyDescent="0.35">
      <c r="A24" s="31" t="s">
        <v>33</v>
      </c>
      <c r="B24" s="38"/>
      <c r="C24" s="39"/>
      <c r="D24" s="39" t="s">
        <v>11</v>
      </c>
      <c r="E24" s="40"/>
      <c r="F24" s="40"/>
      <c r="G24" s="41"/>
      <c r="H24" s="42"/>
      <c r="I24" s="2" t="str">
        <f t="shared" si="19"/>
        <v>vyplňte kategorii</v>
      </c>
      <c r="J24" s="43"/>
      <c r="R24" s="70" t="str">
        <f t="shared" si="1"/>
        <v/>
      </c>
      <c r="S24" s="70">
        <f t="shared" si="2"/>
        <v>0</v>
      </c>
      <c r="T24" s="70">
        <f t="shared" si="3"/>
        <v>0</v>
      </c>
      <c r="U24" s="70">
        <f t="shared" si="4"/>
        <v>0</v>
      </c>
      <c r="V24" s="70">
        <f t="shared" si="5"/>
        <v>0</v>
      </c>
      <c r="W24" s="70">
        <v>2</v>
      </c>
      <c r="X24" s="70">
        <f t="shared" si="6"/>
        <v>0</v>
      </c>
      <c r="Y24" s="70">
        <f t="shared" si="7"/>
        <v>0</v>
      </c>
      <c r="Z24" s="70">
        <f t="shared" si="8"/>
        <v>0</v>
      </c>
      <c r="AA24" s="70">
        <f t="shared" si="9"/>
        <v>0</v>
      </c>
      <c r="AB24" s="70">
        <f t="shared" si="10"/>
        <v>0</v>
      </c>
      <c r="AC24" s="70">
        <f t="shared" si="11"/>
        <v>0</v>
      </c>
      <c r="AD24" s="70">
        <f t="shared" si="12"/>
        <v>0</v>
      </c>
      <c r="AE24" s="70">
        <f t="shared" si="13"/>
        <v>0</v>
      </c>
      <c r="AF24" s="70">
        <f t="shared" si="17"/>
        <v>0</v>
      </c>
      <c r="AG24" s="70">
        <f t="shared" si="18"/>
        <v>0</v>
      </c>
      <c r="AH24" s="70" t="e">
        <f t="shared" si="16"/>
        <v>#VALUE!</v>
      </c>
    </row>
    <row r="25" spans="1:34" x14ac:dyDescent="0.35">
      <c r="A25" s="31" t="s">
        <v>34</v>
      </c>
      <c r="B25" s="32"/>
      <c r="C25" s="33"/>
      <c r="D25" s="33" t="s">
        <v>11</v>
      </c>
      <c r="E25" s="34"/>
      <c r="F25" s="34"/>
      <c r="G25" s="35"/>
      <c r="H25" s="36"/>
      <c r="I25" s="4" t="str">
        <f t="shared" si="19"/>
        <v>vyplňte kategorii</v>
      </c>
      <c r="J25" s="37"/>
      <c r="R25" s="70" t="str">
        <f t="shared" si="1"/>
        <v/>
      </c>
      <c r="S25" s="70">
        <f t="shared" si="2"/>
        <v>0</v>
      </c>
      <c r="T25" s="70">
        <f t="shared" si="3"/>
        <v>0</v>
      </c>
      <c r="U25" s="70">
        <f t="shared" si="4"/>
        <v>0</v>
      </c>
      <c r="V25" s="70">
        <f t="shared" si="5"/>
        <v>0</v>
      </c>
      <c r="W25" s="70">
        <v>2</v>
      </c>
      <c r="X25" s="70">
        <f t="shared" si="6"/>
        <v>0</v>
      </c>
      <c r="Y25" s="70">
        <f t="shared" si="7"/>
        <v>0</v>
      </c>
      <c r="Z25" s="70">
        <f t="shared" si="8"/>
        <v>0</v>
      </c>
      <c r="AA25" s="70">
        <f t="shared" si="9"/>
        <v>0</v>
      </c>
      <c r="AB25" s="70">
        <f t="shared" si="10"/>
        <v>0</v>
      </c>
      <c r="AC25" s="70">
        <f t="shared" si="11"/>
        <v>0</v>
      </c>
      <c r="AD25" s="70">
        <f t="shared" si="12"/>
        <v>0</v>
      </c>
      <c r="AE25" s="70">
        <f t="shared" si="13"/>
        <v>0</v>
      </c>
      <c r="AF25" s="70">
        <f t="shared" si="17"/>
        <v>0</v>
      </c>
      <c r="AG25" s="70">
        <f t="shared" si="18"/>
        <v>0</v>
      </c>
      <c r="AH25" s="70" t="e">
        <f t="shared" si="16"/>
        <v>#VALUE!</v>
      </c>
    </row>
    <row r="26" spans="1:34" x14ac:dyDescent="0.35">
      <c r="A26" s="31" t="s">
        <v>35</v>
      </c>
      <c r="B26" s="38"/>
      <c r="C26" s="39"/>
      <c r="D26" s="39" t="s">
        <v>11</v>
      </c>
      <c r="E26" s="40"/>
      <c r="F26" s="40"/>
      <c r="G26" s="41"/>
      <c r="H26" s="42"/>
      <c r="I26" s="2" t="str">
        <f t="shared" si="19"/>
        <v>vyplňte kategorii</v>
      </c>
      <c r="J26" s="43"/>
      <c r="R26" s="70" t="str">
        <f t="shared" si="1"/>
        <v/>
      </c>
      <c r="S26" s="70">
        <f t="shared" si="2"/>
        <v>0</v>
      </c>
      <c r="T26" s="70">
        <f t="shared" si="3"/>
        <v>0</v>
      </c>
      <c r="U26" s="70">
        <f t="shared" si="4"/>
        <v>0</v>
      </c>
      <c r="V26" s="70">
        <f t="shared" si="5"/>
        <v>0</v>
      </c>
      <c r="W26" s="70">
        <v>2</v>
      </c>
      <c r="X26" s="70">
        <f t="shared" si="6"/>
        <v>0</v>
      </c>
      <c r="Y26" s="70">
        <f t="shared" si="7"/>
        <v>0</v>
      </c>
      <c r="Z26" s="70">
        <f t="shared" si="8"/>
        <v>0</v>
      </c>
      <c r="AA26" s="70">
        <f t="shared" si="9"/>
        <v>0</v>
      </c>
      <c r="AB26" s="70">
        <f t="shared" si="10"/>
        <v>0</v>
      </c>
      <c r="AC26" s="70">
        <f t="shared" si="11"/>
        <v>0</v>
      </c>
      <c r="AD26" s="70">
        <f t="shared" si="12"/>
        <v>0</v>
      </c>
      <c r="AE26" s="70">
        <f t="shared" si="13"/>
        <v>0</v>
      </c>
      <c r="AF26" s="70">
        <f t="shared" si="17"/>
        <v>0</v>
      </c>
      <c r="AG26" s="70">
        <f t="shared" si="18"/>
        <v>0</v>
      </c>
      <c r="AH26" s="70" t="e">
        <f t="shared" si="16"/>
        <v>#VALUE!</v>
      </c>
    </row>
    <row r="27" spans="1:34" x14ac:dyDescent="0.35">
      <c r="A27" s="31" t="s">
        <v>36</v>
      </c>
      <c r="B27" s="32"/>
      <c r="C27" s="33"/>
      <c r="D27" s="33" t="s">
        <v>11</v>
      </c>
      <c r="E27" s="34"/>
      <c r="F27" s="34"/>
      <c r="G27" s="35"/>
      <c r="H27" s="36"/>
      <c r="I27" s="4" t="str">
        <f t="shared" si="19"/>
        <v>vyplňte kategorii</v>
      </c>
      <c r="J27" s="37"/>
      <c r="R27" s="70" t="str">
        <f t="shared" si="1"/>
        <v/>
      </c>
      <c r="S27" s="70">
        <f t="shared" si="2"/>
        <v>0</v>
      </c>
      <c r="T27" s="70">
        <f t="shared" si="3"/>
        <v>0</v>
      </c>
      <c r="U27" s="70">
        <f t="shared" si="4"/>
        <v>0</v>
      </c>
      <c r="V27" s="70">
        <f t="shared" si="5"/>
        <v>0</v>
      </c>
      <c r="W27" s="70">
        <v>2</v>
      </c>
      <c r="X27" s="70">
        <f t="shared" si="6"/>
        <v>0</v>
      </c>
      <c r="Y27" s="70">
        <f t="shared" si="7"/>
        <v>0</v>
      </c>
      <c r="Z27" s="70">
        <f t="shared" si="8"/>
        <v>0</v>
      </c>
      <c r="AA27" s="70">
        <f t="shared" si="9"/>
        <v>0</v>
      </c>
      <c r="AB27" s="70">
        <f t="shared" si="10"/>
        <v>0</v>
      </c>
      <c r="AC27" s="70">
        <f t="shared" si="11"/>
        <v>0</v>
      </c>
      <c r="AD27" s="70">
        <f t="shared" si="12"/>
        <v>0</v>
      </c>
      <c r="AE27" s="70">
        <f t="shared" si="13"/>
        <v>0</v>
      </c>
      <c r="AF27" s="70">
        <f t="shared" si="17"/>
        <v>0</v>
      </c>
      <c r="AG27" s="70">
        <f t="shared" si="18"/>
        <v>0</v>
      </c>
      <c r="AH27" s="70" t="e">
        <f t="shared" si="16"/>
        <v>#VALUE!</v>
      </c>
    </row>
    <row r="28" spans="1:34" ht="15" thickBot="1" x14ac:dyDescent="0.4">
      <c r="A28" s="46" t="s">
        <v>37</v>
      </c>
      <c r="B28" s="47"/>
      <c r="C28" s="48"/>
      <c r="D28" s="48" t="s">
        <v>11</v>
      </c>
      <c r="E28" s="49"/>
      <c r="F28" s="49"/>
      <c r="G28" s="50"/>
      <c r="H28" s="51"/>
      <c r="I28" s="3" t="str">
        <f t="shared" si="19"/>
        <v>vyplňte kategorii</v>
      </c>
      <c r="J28" s="52"/>
      <c r="R28" s="70" t="str">
        <f t="shared" si="1"/>
        <v/>
      </c>
      <c r="S28" s="70">
        <f t="shared" si="2"/>
        <v>0</v>
      </c>
      <c r="T28" s="70">
        <f t="shared" si="3"/>
        <v>0</v>
      </c>
      <c r="U28" s="70">
        <f t="shared" si="4"/>
        <v>0</v>
      </c>
      <c r="V28" s="70">
        <f t="shared" si="5"/>
        <v>0</v>
      </c>
      <c r="W28" s="70">
        <v>2</v>
      </c>
      <c r="X28" s="70">
        <f t="shared" si="6"/>
        <v>0</v>
      </c>
      <c r="Y28" s="70">
        <f t="shared" si="7"/>
        <v>0</v>
      </c>
      <c r="Z28" s="70">
        <f t="shared" si="8"/>
        <v>0</v>
      </c>
      <c r="AA28" s="70">
        <f t="shared" si="9"/>
        <v>0</v>
      </c>
      <c r="AB28" s="70">
        <f t="shared" si="10"/>
        <v>0</v>
      </c>
      <c r="AC28" s="70">
        <f t="shared" si="11"/>
        <v>0</v>
      </c>
      <c r="AD28" s="70">
        <f t="shared" si="12"/>
        <v>0</v>
      </c>
      <c r="AE28" s="70">
        <f t="shared" si="13"/>
        <v>0</v>
      </c>
      <c r="AF28" s="70">
        <f t="shared" si="17"/>
        <v>0</v>
      </c>
      <c r="AG28" s="70">
        <f t="shared" si="18"/>
        <v>0</v>
      </c>
      <c r="AH28" s="70" t="e">
        <f t="shared" si="16"/>
        <v>#VALUE!</v>
      </c>
    </row>
    <row r="29" spans="1:34" ht="15" thickBot="1" x14ac:dyDescent="0.4"/>
    <row r="30" spans="1:34" ht="14.25" customHeight="1" thickBot="1" x14ac:dyDescent="0.4">
      <c r="B30" s="53" t="s">
        <v>38</v>
      </c>
      <c r="C30" s="54"/>
      <c r="D30" s="53" t="s">
        <v>39</v>
      </c>
      <c r="E30" s="53"/>
      <c r="F30" s="54" t="s">
        <v>40</v>
      </c>
      <c r="G30" s="54"/>
      <c r="H30" s="55" t="s">
        <v>41</v>
      </c>
      <c r="I30" s="55"/>
      <c r="J30" s="55"/>
      <c r="K30" s="56"/>
      <c r="L30" s="56"/>
      <c r="M30" s="56"/>
      <c r="N30" s="56"/>
      <c r="O30" s="56"/>
    </row>
    <row r="31" spans="1:34" ht="14.25" customHeight="1" thickTop="1" thickBot="1" x14ac:dyDescent="0.4">
      <c r="B31" s="53"/>
      <c r="C31" s="54"/>
      <c r="D31" s="53"/>
      <c r="E31" s="53"/>
      <c r="F31" s="54"/>
      <c r="G31" s="54"/>
      <c r="H31" s="55"/>
      <c r="I31" s="55"/>
      <c r="J31" s="55"/>
      <c r="K31" s="56"/>
      <c r="L31" s="56"/>
      <c r="M31" s="56"/>
      <c r="N31" s="56"/>
      <c r="O31" s="56"/>
    </row>
    <row r="32" spans="1:34" ht="14.25" customHeight="1" thickTop="1" thickBot="1" x14ac:dyDescent="0.4">
      <c r="B32" s="57"/>
      <c r="C32" s="57"/>
      <c r="D32" s="57"/>
      <c r="E32" s="57"/>
      <c r="F32" s="58" t="s">
        <v>42</v>
      </c>
      <c r="G32" s="58"/>
      <c r="H32" s="59" t="s">
        <v>60</v>
      </c>
      <c r="I32" s="59"/>
      <c r="J32" s="59"/>
      <c r="K32" s="60"/>
      <c r="L32" s="60"/>
      <c r="M32" s="60"/>
      <c r="N32" s="60"/>
      <c r="O32" s="60"/>
    </row>
    <row r="33" spans="2:15" ht="14.25" customHeight="1" thickTop="1" thickBot="1" x14ac:dyDescent="0.4">
      <c r="B33" s="57"/>
      <c r="C33" s="57"/>
      <c r="D33" s="57"/>
      <c r="E33" s="57"/>
      <c r="F33" s="58"/>
      <c r="G33" s="58"/>
      <c r="H33" s="59"/>
      <c r="I33" s="59"/>
      <c r="J33" s="59"/>
      <c r="K33" s="60"/>
      <c r="L33" s="60"/>
      <c r="M33" s="60"/>
      <c r="N33" s="60"/>
      <c r="O33" s="60"/>
    </row>
    <row r="34" spans="2:15" ht="14.25" customHeight="1" thickTop="1" thickBot="1" x14ac:dyDescent="0.4">
      <c r="B34" s="61"/>
      <c r="C34" s="61"/>
      <c r="D34" s="61"/>
      <c r="E34" s="61"/>
      <c r="F34" s="62" t="s">
        <v>43</v>
      </c>
      <c r="G34" s="62"/>
      <c r="H34" s="59"/>
      <c r="I34" s="59"/>
      <c r="J34" s="59"/>
      <c r="K34" s="60"/>
      <c r="L34" s="60"/>
      <c r="M34" s="60"/>
      <c r="N34" s="60"/>
      <c r="O34" s="60"/>
    </row>
    <row r="35" spans="2:15" ht="14.25" customHeight="1" thickTop="1" thickBot="1" x14ac:dyDescent="0.4">
      <c r="B35" s="61"/>
      <c r="C35" s="61"/>
      <c r="D35" s="61"/>
      <c r="E35" s="61"/>
      <c r="F35" s="62"/>
      <c r="G35" s="62"/>
      <c r="H35" s="59"/>
      <c r="I35" s="59"/>
      <c r="J35" s="59"/>
      <c r="K35" s="60"/>
      <c r="L35" s="60"/>
      <c r="M35" s="60"/>
      <c r="N35" s="60"/>
      <c r="O35" s="60"/>
    </row>
    <row r="36" spans="2:15" ht="14.25" customHeight="1" thickTop="1" thickBot="1" x14ac:dyDescent="0.4">
      <c r="B36" s="61"/>
      <c r="C36" s="61"/>
      <c r="D36" s="61"/>
      <c r="E36" s="61"/>
      <c r="F36" s="62" t="s">
        <v>44</v>
      </c>
      <c r="G36" s="62"/>
      <c r="H36" s="59"/>
      <c r="I36" s="59"/>
      <c r="J36" s="59"/>
      <c r="K36" s="60"/>
      <c r="L36" s="60"/>
      <c r="M36" s="60"/>
      <c r="N36" s="60"/>
      <c r="O36" s="60"/>
    </row>
    <row r="37" spans="2:15" ht="14.25" customHeight="1" thickTop="1" thickBot="1" x14ac:dyDescent="0.4">
      <c r="B37" s="61"/>
      <c r="C37" s="61"/>
      <c r="D37" s="61"/>
      <c r="E37" s="61"/>
      <c r="F37" s="62"/>
      <c r="G37" s="62"/>
      <c r="H37" s="59"/>
      <c r="I37" s="59"/>
      <c r="J37" s="59"/>
      <c r="K37" s="60"/>
      <c r="L37" s="60"/>
      <c r="M37" s="60"/>
      <c r="N37" s="60"/>
      <c r="O37" s="60"/>
    </row>
    <row r="38" spans="2:15" ht="14.25" customHeight="1" thickTop="1" thickBot="1" x14ac:dyDescent="0.4">
      <c r="B38" s="61"/>
      <c r="C38" s="61"/>
      <c r="D38" s="61"/>
      <c r="E38" s="61"/>
      <c r="F38" s="61"/>
      <c r="G38" s="61"/>
      <c r="H38" s="59"/>
      <c r="I38" s="59"/>
      <c r="J38" s="59"/>
      <c r="K38" s="60"/>
      <c r="L38" s="60"/>
      <c r="M38" s="60"/>
      <c r="N38" s="60"/>
      <c r="O38" s="60"/>
    </row>
    <row r="39" spans="2:15" ht="14.25" customHeight="1" thickTop="1" thickBot="1" x14ac:dyDescent="0.4">
      <c r="B39" s="61"/>
      <c r="C39" s="61"/>
      <c r="D39" s="61"/>
      <c r="E39" s="61"/>
      <c r="F39" s="61"/>
      <c r="G39" s="61"/>
      <c r="H39" s="59"/>
      <c r="I39" s="59"/>
      <c r="J39" s="59"/>
      <c r="K39" s="60"/>
      <c r="L39" s="60"/>
      <c r="M39" s="60"/>
      <c r="N39" s="60"/>
      <c r="O39" s="60"/>
    </row>
    <row r="40" spans="2:15" ht="14.25" customHeight="1" thickTop="1" thickBot="1" x14ac:dyDescent="0.4">
      <c r="B40" s="61"/>
      <c r="C40" s="61"/>
      <c r="D40" s="61"/>
      <c r="E40" s="61"/>
      <c r="F40" s="61"/>
      <c r="G40" s="61"/>
      <c r="H40" s="59"/>
      <c r="I40" s="59"/>
      <c r="J40" s="59"/>
      <c r="K40" s="60"/>
      <c r="L40" s="60"/>
      <c r="M40" s="60"/>
      <c r="N40" s="60"/>
      <c r="O40" s="60"/>
    </row>
    <row r="41" spans="2:15" ht="14.25" customHeight="1" thickTop="1" thickBot="1" x14ac:dyDescent="0.4">
      <c r="B41" s="61"/>
      <c r="C41" s="61"/>
      <c r="D41" s="61"/>
      <c r="E41" s="61"/>
      <c r="F41" s="61"/>
      <c r="G41" s="61"/>
      <c r="H41" s="59"/>
      <c r="I41" s="59"/>
      <c r="J41" s="59"/>
      <c r="K41" s="60"/>
      <c r="L41" s="60"/>
      <c r="M41" s="60"/>
      <c r="N41" s="60"/>
      <c r="O41" s="60"/>
    </row>
    <row r="42" spans="2:15" ht="15.5" thickTop="1" thickBot="1" x14ac:dyDescent="0.4">
      <c r="B42" s="61"/>
      <c r="C42" s="61"/>
      <c r="D42" s="61"/>
      <c r="E42" s="61"/>
      <c r="F42" s="61"/>
      <c r="G42" s="61"/>
      <c r="H42" s="59"/>
      <c r="I42" s="59"/>
      <c r="J42" s="59"/>
    </row>
    <row r="43" spans="2:15" ht="15.5" thickTop="1" thickBot="1" x14ac:dyDescent="0.4">
      <c r="B43" s="61"/>
      <c r="C43" s="61"/>
      <c r="D43" s="61"/>
      <c r="E43" s="61"/>
      <c r="F43" s="61"/>
      <c r="G43" s="61"/>
      <c r="H43" s="59"/>
      <c r="I43" s="59"/>
      <c r="J43" s="59"/>
    </row>
    <row r="44" spans="2:15" ht="15.5" thickTop="1" thickBot="1" x14ac:dyDescent="0.4">
      <c r="B44" s="63" t="s">
        <v>74</v>
      </c>
      <c r="C44" s="64"/>
      <c r="D44" s="61"/>
      <c r="E44" s="61"/>
      <c r="F44" s="61"/>
      <c r="G44" s="61"/>
      <c r="H44" s="59"/>
      <c r="I44" s="59"/>
      <c r="J44" s="59"/>
    </row>
    <row r="45" spans="2:15" ht="15.5" thickTop="1" thickBot="1" x14ac:dyDescent="0.4">
      <c r="B45" s="65"/>
      <c r="C45" s="66"/>
      <c r="D45" s="61"/>
      <c r="E45" s="61"/>
      <c r="F45" s="61"/>
      <c r="G45" s="61"/>
      <c r="H45" s="59"/>
      <c r="I45" s="59"/>
      <c r="J45" s="59"/>
    </row>
    <row r="46" spans="2:15" ht="15.5" thickTop="1" thickBot="1" x14ac:dyDescent="0.4">
      <c r="B46" s="65"/>
      <c r="C46" s="66"/>
      <c r="D46" s="67"/>
      <c r="E46" s="67"/>
      <c r="F46" s="67"/>
      <c r="G46" s="67"/>
      <c r="H46" s="59"/>
      <c r="I46" s="59"/>
      <c r="J46" s="59"/>
    </row>
    <row r="47" spans="2:15" ht="15.5" thickTop="1" thickBot="1" x14ac:dyDescent="0.4">
      <c r="B47" s="68"/>
      <c r="C47" s="69"/>
      <c r="D47" s="67"/>
      <c r="E47" s="67"/>
      <c r="F47" s="67"/>
      <c r="G47" s="67"/>
      <c r="H47" s="59"/>
      <c r="I47" s="59"/>
      <c r="J47" s="59"/>
    </row>
  </sheetData>
  <sheetProtection sheet="1" formatCells="0" formatColumns="0" formatRows="0" insertColumns="0" insertRows="0" insertHyperlinks="0" sort="0" autoFilter="0"/>
  <mergeCells count="31">
    <mergeCell ref="A1:J1"/>
    <mergeCell ref="L2:P3"/>
    <mergeCell ref="L4:P8"/>
    <mergeCell ref="B30:C31"/>
    <mergeCell ref="D30:E31"/>
    <mergeCell ref="F30:G31"/>
    <mergeCell ref="H30:J31"/>
    <mergeCell ref="B32:C33"/>
    <mergeCell ref="D32:E33"/>
    <mergeCell ref="F32:G33"/>
    <mergeCell ref="H32:J47"/>
    <mergeCell ref="B34:C35"/>
    <mergeCell ref="D34:E35"/>
    <mergeCell ref="F34:G35"/>
    <mergeCell ref="B36:C37"/>
    <mergeCell ref="D36:E37"/>
    <mergeCell ref="F36:G37"/>
    <mergeCell ref="B38:C39"/>
    <mergeCell ref="D38:E39"/>
    <mergeCell ref="F38:G39"/>
    <mergeCell ref="B40:C41"/>
    <mergeCell ref="D40:E41"/>
    <mergeCell ref="F40:G41"/>
    <mergeCell ref="D46:E47"/>
    <mergeCell ref="F46:G47"/>
    <mergeCell ref="B44:C47"/>
    <mergeCell ref="B42:C43"/>
    <mergeCell ref="D42:E43"/>
    <mergeCell ref="F42:G43"/>
    <mergeCell ref="D44:E45"/>
    <mergeCell ref="F44:G45"/>
  </mergeCells>
  <conditionalFormatting sqref="H4:H28">
    <cfRule type="expression" dxfId="1" priority="1">
      <formula>IF(AND(G4="depandance FF a Parkhotel",H4="dvoulůžkový s příplatkem za volné lůžko"),1,0)</formula>
    </cfRule>
    <cfRule type="expression" dxfId="0" priority="2">
      <formula>IF(AND(G4="hotelová část FF",OR(H4="dvoulůžkový",H4="jednolůžkový")),1,0)</formula>
    </cfRule>
  </conditionalFormatting>
  <dataValidations count="3">
    <dataValidation type="list" allowBlank="1" showInputMessage="1" showErrorMessage="1" sqref="C4:C28" xr:uid="{00000000-0002-0000-0000-000000000000}">
      <formula1>"člen družstva,OPEN,doprovod"</formula1>
      <formula2>0</formula2>
    </dataValidation>
    <dataValidation type="list" allowBlank="1" showInputMessage="1" showErrorMessage="1" errorTitle="Vyberte platný typ ubytování" error="Zadali jste typ ubytování ve špatném formátu, prosíme o zvolení typu ubytování z rozbalovacího seznamu." sqref="G4:G28" xr:uid="{00000000-0002-0000-0000-000001000000}">
      <formula1>"hotelová část FF, depandance FF a Parkhotel"</formula1>
    </dataValidation>
    <dataValidation type="list" allowBlank="1" showInputMessage="1" showErrorMessage="1" errorTitle="Vyberte platnou velikost pokoje" error="Zadali jste velikost pokoje v jiném než podporovaném formátu, prosíme o vybrání z rozbalovacího seznamu." sqref="H4:H28" xr:uid="{A6F35732-F19C-413C-AF15-4340A6D56C15}">
      <formula1>INDIRECT("typ_"&amp;R4)</formula1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MČRDMŽ 2024</vt:lpstr>
      <vt:lpstr>typ_depandance_FF_a_Parkhotel</vt:lpstr>
      <vt:lpstr>typ_hotelová_část_FF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Štich</dc:creator>
  <dc:description/>
  <cp:lastModifiedBy>Jan Štich</cp:lastModifiedBy>
  <cp:revision>1</cp:revision>
  <dcterms:created xsi:type="dcterms:W3CDTF">2023-04-22T06:11:08Z</dcterms:created>
  <dcterms:modified xsi:type="dcterms:W3CDTF">2024-04-23T12:29:13Z</dcterms:modified>
  <dc:language>cs-CZ</dc:language>
</cp:coreProperties>
</file>