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0" windowWidth="12780" windowHeight="12330" tabRatio="500"/>
  </bookViews>
  <sheets>
    <sheet name="VV č. 149" sheetId="1" r:id="rId1"/>
  </sheets>
  <definedNames>
    <definedName name="_xlnm.Print_Area" localSheetId="0">'VV č. 149'!$A$1:$C$180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4" i="1"/>
  <c r="E30" s="1"/>
  <c r="E177"/>
  <c r="E163" s="1"/>
  <c r="E42"/>
  <c r="E61"/>
  <c r="E54" s="1"/>
  <c r="E28"/>
  <c r="E17"/>
  <c r="E16" s="1"/>
  <c r="E24"/>
  <c r="E26"/>
  <c r="E151"/>
  <c r="E140"/>
  <c r="E133"/>
  <c r="E121"/>
  <c r="E118"/>
  <c r="E109"/>
  <c r="E105"/>
  <c r="E101"/>
  <c r="E96"/>
  <c r="E92"/>
  <c r="E86"/>
  <c r="E74"/>
  <c r="E69"/>
  <c r="E35"/>
  <c r="E12"/>
  <c r="E9"/>
  <c r="E38" l="1"/>
  <c r="E178"/>
  <c r="D176"/>
  <c r="D163" s="1"/>
  <c r="D151"/>
  <c r="D143"/>
  <c r="D141"/>
  <c r="D140" s="1"/>
  <c r="D137"/>
  <c r="D136"/>
  <c r="D133" s="1"/>
  <c r="D135"/>
  <c r="D121"/>
  <c r="D118"/>
  <c r="D109"/>
  <c r="D105"/>
  <c r="D101"/>
  <c r="D96"/>
  <c r="D92"/>
  <c r="D86"/>
  <c r="D74"/>
  <c r="D69"/>
  <c r="D54"/>
  <c r="D42"/>
  <c r="D35"/>
  <c r="D30"/>
  <c r="D28"/>
  <c r="D21"/>
  <c r="D12"/>
  <c r="D9"/>
  <c r="E180" l="1"/>
  <c r="D16"/>
  <c r="D38" s="1"/>
  <c r="D178"/>
  <c r="D180" l="1"/>
</calcChain>
</file>

<file path=xl/comments1.xml><?xml version="1.0" encoding="utf-8"?>
<comments xmlns="http://schemas.openxmlformats.org/spreadsheetml/2006/main">
  <authors>
    <author/>
  </authors>
  <commentList>
    <comment ref="D106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E106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</commentList>
</comments>
</file>

<file path=xl/sharedStrings.xml><?xml version="1.0" encoding="utf-8"?>
<sst xmlns="http://schemas.openxmlformats.org/spreadsheetml/2006/main" count="323" uniqueCount="319">
  <si>
    <t>Příjmy</t>
  </si>
  <si>
    <t>Kapitola</t>
  </si>
  <si>
    <t>Podkapitola</t>
  </si>
  <si>
    <t>Schváleno pro rok 2022</t>
  </si>
  <si>
    <t>1. Vlastní zdroje</t>
  </si>
  <si>
    <t>P1.1</t>
  </si>
  <si>
    <t>Členské příspěvky</t>
  </si>
  <si>
    <t>P1.2</t>
  </si>
  <si>
    <t xml:space="preserve">Krajské příspěvky </t>
  </si>
  <si>
    <t>2.Cizí zdroje</t>
  </si>
  <si>
    <t>P2.1</t>
  </si>
  <si>
    <t>Dotace NSA - reprezentace dospělá A</t>
  </si>
  <si>
    <t>P2.2</t>
  </si>
  <si>
    <t>Dotace NSA - reprezentace mládež B</t>
  </si>
  <si>
    <t>P2.6</t>
  </si>
  <si>
    <t>Dotace NSA - organizace sportu</t>
  </si>
  <si>
    <t>3.Vlastní sportovní činnost</t>
  </si>
  <si>
    <t>P3.1</t>
  </si>
  <si>
    <t>Poplatky FIDE - rating</t>
  </si>
  <si>
    <t>P3.2</t>
  </si>
  <si>
    <t>Poplatky FIDE- tituly</t>
  </si>
  <si>
    <t>P3.3</t>
  </si>
  <si>
    <t>Poplatky LOK</t>
  </si>
  <si>
    <t>P3.4</t>
  </si>
  <si>
    <t>Startovné v soutěžích družstev dospělých</t>
  </si>
  <si>
    <t>P3.5</t>
  </si>
  <si>
    <t>Startovné v soutěžích družstev mládeže</t>
  </si>
  <si>
    <t>P3.6</t>
  </si>
  <si>
    <t>Startovné MČR v bleskovém šachu</t>
  </si>
  <si>
    <t>P3.7</t>
  </si>
  <si>
    <t>Podíl na individuální přípravě mládeže</t>
  </si>
  <si>
    <t>P3.8</t>
  </si>
  <si>
    <t>Poplatky (přestupy, změna názvu oddílu,...)</t>
  </si>
  <si>
    <t>P3.9</t>
  </si>
  <si>
    <t>Cizinci</t>
  </si>
  <si>
    <t>P3.10</t>
  </si>
  <si>
    <t>Pokuty</t>
  </si>
  <si>
    <t>P3.11</t>
  </si>
  <si>
    <t>Školení rozhodčích</t>
  </si>
  <si>
    <t>P3.13.</t>
  </si>
  <si>
    <t>Školení trenérů</t>
  </si>
  <si>
    <t>P3.14</t>
  </si>
  <si>
    <t>Vzdělávání dospělých - webináře</t>
  </si>
  <si>
    <t>4.Zdaňované příjmy</t>
  </si>
  <si>
    <t>P4.1</t>
  </si>
  <si>
    <t>Reklama</t>
  </si>
  <si>
    <t>P4.2</t>
  </si>
  <si>
    <t>Prodej metodických materiálů</t>
  </si>
  <si>
    <t>P4.3</t>
  </si>
  <si>
    <t>Bankovní úroky</t>
  </si>
  <si>
    <t>P4.4</t>
  </si>
  <si>
    <t>Ostatní příjmy</t>
  </si>
  <si>
    <t>5.Sponzorské dary</t>
  </si>
  <si>
    <t>P5.1</t>
  </si>
  <si>
    <t>Sponzorské dary</t>
  </si>
  <si>
    <t>P5.2</t>
  </si>
  <si>
    <t>Ostatní nezdaněné příjmy</t>
  </si>
  <si>
    <t xml:space="preserve">Celkem </t>
  </si>
  <si>
    <t>Výdaje</t>
  </si>
  <si>
    <t>1.Soutěže zahraniční - dospělí</t>
  </si>
  <si>
    <t>V1.1</t>
  </si>
  <si>
    <t>Olympiáda muži</t>
  </si>
  <si>
    <t>V1.2</t>
  </si>
  <si>
    <t>Olympiáda ženy</t>
  </si>
  <si>
    <t>V1.3</t>
  </si>
  <si>
    <t>ME jednotlivců muži, Slovinsko</t>
  </si>
  <si>
    <t>V1.4</t>
  </si>
  <si>
    <t>ME jednotlivců ženy, Praha</t>
  </si>
  <si>
    <t>V1.5</t>
  </si>
  <si>
    <t>Mitropa muži, Francie, Korsika</t>
  </si>
  <si>
    <t>V1.6</t>
  </si>
  <si>
    <t>Mitropa ženy, Francie, Korsika</t>
  </si>
  <si>
    <t>V1.9</t>
  </si>
  <si>
    <t>Pohár družstev, Rakousko</t>
  </si>
  <si>
    <t>V1.10</t>
  </si>
  <si>
    <t>ME blesk a rapid</t>
  </si>
  <si>
    <t>V1.11</t>
  </si>
  <si>
    <t>MS blesk a rapid</t>
  </si>
  <si>
    <t>V1.12</t>
  </si>
  <si>
    <t>MS a ME seniorů</t>
  </si>
  <si>
    <t>V1.19</t>
  </si>
  <si>
    <t>Chess Prague</t>
  </si>
  <si>
    <t>2.Soutěže domácí - dospělí</t>
  </si>
  <si>
    <t>V2.1</t>
  </si>
  <si>
    <t>MČR mužů</t>
  </si>
  <si>
    <t>V2.2</t>
  </si>
  <si>
    <t>MČR žen</t>
  </si>
  <si>
    <t>V2.3</t>
  </si>
  <si>
    <t>MČR dorostenců a juniorů</t>
  </si>
  <si>
    <t>V2.4</t>
  </si>
  <si>
    <t>Polofinále H20, H18, D20, D18 + MČR dor. a juniorek</t>
  </si>
  <si>
    <t>V2.5</t>
  </si>
  <si>
    <t>MČR v rapid šachu muži</t>
  </si>
  <si>
    <t>V2.6</t>
  </si>
  <si>
    <t>MČR v rapid šachu žen</t>
  </si>
  <si>
    <t>V2.7</t>
  </si>
  <si>
    <t>MČR v bleskovém šachu</t>
  </si>
  <si>
    <t>V2.8</t>
  </si>
  <si>
    <t>MČR seniorů</t>
  </si>
  <si>
    <t>V2.9</t>
  </si>
  <si>
    <t>Grand prix v rapid šachu</t>
  </si>
  <si>
    <t>V2.11</t>
  </si>
  <si>
    <t>MČR v rapid šachu družstev</t>
  </si>
  <si>
    <t>V2.12</t>
  </si>
  <si>
    <t>MČR v rapid šachu D16-20, H16-20, družstva</t>
  </si>
  <si>
    <t>V2.13</t>
  </si>
  <si>
    <t>Extraliga ČR</t>
  </si>
  <si>
    <t>V2.17</t>
  </si>
  <si>
    <t>MČR tělesně postižených</t>
  </si>
  <si>
    <t>V2.18</t>
  </si>
  <si>
    <t>MČR v bleskovém šachu družstev</t>
  </si>
  <si>
    <t>3.Soutěže zahraniční - mládež</t>
  </si>
  <si>
    <t>V3.1.</t>
  </si>
  <si>
    <t>MS a ME jednotlivců</t>
  </si>
  <si>
    <t>V3.3</t>
  </si>
  <si>
    <t>Soutěže družstev</t>
  </si>
  <si>
    <t>V3.6.</t>
  </si>
  <si>
    <t>MEU do 14 let, ČR, Kouty nad Desnou</t>
  </si>
  <si>
    <t>V3.7.</t>
  </si>
  <si>
    <t>Přípravné turnaje mládež</t>
  </si>
  <si>
    <t>4.Soutěže domácí - mládež</t>
  </si>
  <si>
    <t>V4.1</t>
  </si>
  <si>
    <t>MČR jednotlivců H,D 10-16</t>
  </si>
  <si>
    <t>V4.2</t>
  </si>
  <si>
    <t>MČR jednotlivců H,D 8</t>
  </si>
  <si>
    <t>V4.3</t>
  </si>
  <si>
    <t>M Čech jednotlivců H,D 12-16</t>
  </si>
  <si>
    <t>V4.4</t>
  </si>
  <si>
    <t>M Čech jednotlivců H,D 10</t>
  </si>
  <si>
    <t>V4.5</t>
  </si>
  <si>
    <t>MMS jednotlivců H,D 10-16</t>
  </si>
  <si>
    <t>V4.6</t>
  </si>
  <si>
    <t>MČR družstev st. žáků</t>
  </si>
  <si>
    <t>V4.7</t>
  </si>
  <si>
    <t>MČR družstev ml. žáků</t>
  </si>
  <si>
    <t>V4.8</t>
  </si>
  <si>
    <t>MČR jednotlivců H,D 10-14 v rapid šachu</t>
  </si>
  <si>
    <t>V4.10</t>
  </si>
  <si>
    <t>MČR školních družstev</t>
  </si>
  <si>
    <t>V4.13</t>
  </si>
  <si>
    <t>Ligy mládeže - poháry</t>
  </si>
  <si>
    <t>V4.14</t>
  </si>
  <si>
    <t>Dotace pro srazy Extraligy a 1. ligy mládeže</t>
  </si>
  <si>
    <t>5.Sportovní příprava</t>
  </si>
  <si>
    <t>V5.1</t>
  </si>
  <si>
    <t>Soustředění muži</t>
  </si>
  <si>
    <t>V5.2</t>
  </si>
  <si>
    <t>Soustředění ženy</t>
  </si>
  <si>
    <t>V5.3</t>
  </si>
  <si>
    <t>Soustředění mládež</t>
  </si>
  <si>
    <t>V5.5</t>
  </si>
  <si>
    <t>Soustředění scouting</t>
  </si>
  <si>
    <t>V5.6</t>
  </si>
  <si>
    <t>Turnajové granty</t>
  </si>
  <si>
    <t>6.Individuální příprava</t>
  </si>
  <si>
    <t>V6.1</t>
  </si>
  <si>
    <t>Individuální příprava do 18 let</t>
  </si>
  <si>
    <t>V6.3</t>
  </si>
  <si>
    <t>Individuální příprava muži</t>
  </si>
  <si>
    <t>V6.4</t>
  </si>
  <si>
    <t>Individuální příprava ženy</t>
  </si>
  <si>
    <t>7.Školení a vzdělávání</t>
  </si>
  <si>
    <t>V7.1</t>
  </si>
  <si>
    <t xml:space="preserve">Školení a semináře rozhodčích </t>
  </si>
  <si>
    <t>V7.2</t>
  </si>
  <si>
    <t>Školení a semináře trenérů</t>
  </si>
  <si>
    <t>V7.3</t>
  </si>
  <si>
    <t>Pískáme bez hranic</t>
  </si>
  <si>
    <t>V7.4</t>
  </si>
  <si>
    <t>Vzdělávání a kurzy</t>
  </si>
  <si>
    <t>8.Poplatky FIDE</t>
  </si>
  <si>
    <t>V8.1</t>
  </si>
  <si>
    <t>Členský poplatek FIDE - 1950 euro</t>
  </si>
  <si>
    <t>V8.2</t>
  </si>
  <si>
    <t>Poplatky za rating turnajů</t>
  </si>
  <si>
    <t>V8.4</t>
  </si>
  <si>
    <t>Poplatky za tituly</t>
  </si>
  <si>
    <t>9.Evidence, výpočet LOK</t>
  </si>
  <si>
    <t>V9.1</t>
  </si>
  <si>
    <t>Zpracovatel listiny LOK</t>
  </si>
  <si>
    <t>V9.2</t>
  </si>
  <si>
    <t>Licence Swiss manager, další SW</t>
  </si>
  <si>
    <t>V9.3</t>
  </si>
  <si>
    <t>Evidence členské základny - SW</t>
  </si>
  <si>
    <t>10.Dotace a příspěvky na sportovní činnost</t>
  </si>
  <si>
    <t>V10.1</t>
  </si>
  <si>
    <t>Krajská tréninková centra mládeže</t>
  </si>
  <si>
    <t>V10.2</t>
  </si>
  <si>
    <t>Korespondenční šach</t>
  </si>
  <si>
    <t>V10.3</t>
  </si>
  <si>
    <t>Kompoziční šach</t>
  </si>
  <si>
    <t>V10.5</t>
  </si>
  <si>
    <t>KŠS krajské členské příspěvky</t>
  </si>
  <si>
    <t>V10.7</t>
  </si>
  <si>
    <t>Podpora šachových kroužků</t>
  </si>
  <si>
    <t>V10.8</t>
  </si>
  <si>
    <t>Organizace sportu v KŠS</t>
  </si>
  <si>
    <t>V10.9</t>
  </si>
  <si>
    <t>Projekt šachy do škol</t>
  </si>
  <si>
    <t>V10.11</t>
  </si>
  <si>
    <t>Motivační smlouvy s talenty</t>
  </si>
  <si>
    <t>11.Metodické materiály - výroba</t>
  </si>
  <si>
    <t>V11.1</t>
  </si>
  <si>
    <t>Metodické materiály TMK</t>
  </si>
  <si>
    <t>V11.2</t>
  </si>
  <si>
    <t xml:space="preserve">Licence výukového programu </t>
  </si>
  <si>
    <t>12.Propagace</t>
  </si>
  <si>
    <t>V12.1</t>
  </si>
  <si>
    <t>Pořad V šachu</t>
  </si>
  <si>
    <t>V12.2</t>
  </si>
  <si>
    <t xml:space="preserve">Web svazu </t>
  </si>
  <si>
    <t>V12.3</t>
  </si>
  <si>
    <t>Online přenosy</t>
  </si>
  <si>
    <t>V12.4</t>
  </si>
  <si>
    <t>Grantové řízení</t>
  </si>
  <si>
    <t>V12.5</t>
  </si>
  <si>
    <t>Presentace šachu na veřejnosti</t>
  </si>
  <si>
    <t>V12.6</t>
  </si>
  <si>
    <t>Smlouva s Bison a Rose</t>
  </si>
  <si>
    <t>V12.7</t>
  </si>
  <si>
    <t>PR výdaje</t>
  </si>
  <si>
    <t>V12.8</t>
  </si>
  <si>
    <t>Popularizace šachu dívek (internet)</t>
  </si>
  <si>
    <t>V12.9</t>
  </si>
  <si>
    <t>Rok šachu žen</t>
  </si>
  <si>
    <t>V12.10</t>
  </si>
  <si>
    <t>Reprezentační soupravy</t>
  </si>
  <si>
    <t>13.Antidoping</t>
  </si>
  <si>
    <t>14.Mzdové náklady zaměstnanců</t>
  </si>
  <si>
    <t>V14.1</t>
  </si>
  <si>
    <t>Mzdy hrubé</t>
  </si>
  <si>
    <t>V14.2</t>
  </si>
  <si>
    <t>Sociální pojištění, 25% mzdy</t>
  </si>
  <si>
    <t>V14.3</t>
  </si>
  <si>
    <t>Zdravotní pojištění 9%</t>
  </si>
  <si>
    <t>V14.4</t>
  </si>
  <si>
    <t>Úrazové pojištění 0,42%</t>
  </si>
  <si>
    <t>V14.5</t>
  </si>
  <si>
    <t>Penzijní připojištění</t>
  </si>
  <si>
    <t>V14.6</t>
  </si>
  <si>
    <t>Sociální náklady - stravenky</t>
  </si>
  <si>
    <t>15.Odměny funkcionářů a externích spolupracovníků</t>
  </si>
  <si>
    <t>V15.1</t>
  </si>
  <si>
    <t xml:space="preserve">Pracovní činnost členů VV </t>
  </si>
  <si>
    <t>V15.2</t>
  </si>
  <si>
    <t>Odměny vedoucí soutěží dospělých</t>
  </si>
  <si>
    <t>V15.3</t>
  </si>
  <si>
    <t>Trenéři reprezentace mládeže</t>
  </si>
  <si>
    <t>V15.4</t>
  </si>
  <si>
    <t>Odměny vedoucí soutěží mládeže</t>
  </si>
  <si>
    <t>V15.5</t>
  </si>
  <si>
    <t>Odměny trenérů reprezentace</t>
  </si>
  <si>
    <t>V15.6</t>
  </si>
  <si>
    <t>Právní poradenství</t>
  </si>
  <si>
    <t>V15.7</t>
  </si>
  <si>
    <t xml:space="preserve">Odměny manažerů TK, KMK a další </t>
  </si>
  <si>
    <t>V15.8</t>
  </si>
  <si>
    <t>Smlouvy s reprezentanty</t>
  </si>
  <si>
    <t>V15.9</t>
  </si>
  <si>
    <t>Odměna delegát FIDE</t>
  </si>
  <si>
    <t>V15.10</t>
  </si>
  <si>
    <t xml:space="preserve">Odměna administrativní práce komisí </t>
  </si>
  <si>
    <t>16.Cestovné, stravné, pobytové náklady</t>
  </si>
  <si>
    <t>V16.1</t>
  </si>
  <si>
    <t>Zaměstnanci a externí pracovníci svazu</t>
  </si>
  <si>
    <t>V16.2</t>
  </si>
  <si>
    <t>Konference</t>
  </si>
  <si>
    <t>V16.3</t>
  </si>
  <si>
    <t>VV</t>
  </si>
  <si>
    <t>V16.4</t>
  </si>
  <si>
    <t>STK</t>
  </si>
  <si>
    <t>V16.5</t>
  </si>
  <si>
    <t>KRÚ</t>
  </si>
  <si>
    <t>V16.6</t>
  </si>
  <si>
    <t>KM</t>
  </si>
  <si>
    <t>V16.7</t>
  </si>
  <si>
    <t>KR</t>
  </si>
  <si>
    <t>V16.8</t>
  </si>
  <si>
    <t>TK</t>
  </si>
  <si>
    <t>V16.9</t>
  </si>
  <si>
    <t>KMK</t>
  </si>
  <si>
    <t>V16.10</t>
  </si>
  <si>
    <t>Revizní komise</t>
  </si>
  <si>
    <t>V16.11</t>
  </si>
  <si>
    <t>Delegát FIDE</t>
  </si>
  <si>
    <t>17.Sekretariát</t>
  </si>
  <si>
    <t>V17.1</t>
  </si>
  <si>
    <t>Nájem a služby ČUS</t>
  </si>
  <si>
    <t>V17.2</t>
  </si>
  <si>
    <t>Účetnictví - licence SW</t>
  </si>
  <si>
    <t>V17.3</t>
  </si>
  <si>
    <t>Poštovné a balné</t>
  </si>
  <si>
    <t>V17.4</t>
  </si>
  <si>
    <t>Telefony</t>
  </si>
  <si>
    <t>V17.5</t>
  </si>
  <si>
    <t>Bankovní poplatky</t>
  </si>
  <si>
    <t>V17.6</t>
  </si>
  <si>
    <t>Nákup DHM</t>
  </si>
  <si>
    <t>V17.7</t>
  </si>
  <si>
    <t>Pojištění majetku a zodpovědnosti</t>
  </si>
  <si>
    <t>V17.8</t>
  </si>
  <si>
    <t>Oprava materiálu</t>
  </si>
  <si>
    <t>V17.9</t>
  </si>
  <si>
    <t>Spotřební materiál</t>
  </si>
  <si>
    <t>V17.10</t>
  </si>
  <si>
    <t>Reprefond</t>
  </si>
  <si>
    <t>V17.11</t>
  </si>
  <si>
    <t>Šachová literatura a SW</t>
  </si>
  <si>
    <t>V17.13</t>
  </si>
  <si>
    <t>Ostatní</t>
  </si>
  <si>
    <t>V17.14</t>
  </si>
  <si>
    <t>Rezerva</t>
  </si>
  <si>
    <t>V17.15</t>
  </si>
  <si>
    <t>Nájem auta</t>
  </si>
  <si>
    <t>Celkem</t>
  </si>
  <si>
    <t>Hospodářský výsledek</t>
  </si>
  <si>
    <t>Hospodaření ŠSČR k 31. 12.  2022</t>
  </si>
  <si>
    <t>Stav k 31.12.2022</t>
  </si>
  <si>
    <t>Podklad pro Konferenci ŠSČR, Pardubice, 25.2. 2023</t>
  </si>
</sst>
</file>

<file path=xl/styles.xml><?xml version="1.0" encoding="utf-8"?>
<styleSheet xmlns="http://schemas.openxmlformats.org/spreadsheetml/2006/main">
  <numFmts count="5">
    <numFmt numFmtId="164" formatCode="#,##0&quot; Kč&quot;"/>
    <numFmt numFmtId="165" formatCode="#,##0\ [$Kč-405];\-#,##0\ [$Kč-405]"/>
    <numFmt numFmtId="166" formatCode="#,###\ [$Kč-405];[Red]\-#,###\ [$Kč-405]"/>
    <numFmt numFmtId="167" formatCode="#,##0\ [$Kč-405];[Red]\-#,##0\ [$Kč-405]"/>
    <numFmt numFmtId="168" formatCode="#,##0&quot; Kč&quot;;[Red]\-#,##0&quot; Kč&quot;"/>
  </numFmts>
  <fonts count="11"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9"/>
      <color rgb="FF000000"/>
      <name val="Tahoma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99CC"/>
        <bgColor rgb="FFFF8080"/>
      </patternFill>
    </fill>
    <fill>
      <patternFill patternType="solid">
        <fgColor rgb="FFCC99FF"/>
        <bgColor rgb="FF9999FF"/>
      </patternFill>
    </fill>
    <fill>
      <patternFill patternType="solid">
        <fgColor rgb="FFF4F5D9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1">
    <xf numFmtId="0" fontId="0" fillId="0" borderId="0"/>
    <xf numFmtId="0" fontId="8" fillId="2" borderId="0" applyBorder="0" applyProtection="0"/>
    <xf numFmtId="0" fontId="8" fillId="3" borderId="0" applyBorder="0" applyProtection="0"/>
    <xf numFmtId="0" fontId="8" fillId="4" borderId="0" applyBorder="0" applyProtection="0"/>
    <xf numFmtId="0" fontId="8" fillId="5" borderId="0" applyBorder="0" applyProtection="0"/>
    <xf numFmtId="0" fontId="8" fillId="6" borderId="0" applyBorder="0" applyProtection="0"/>
    <xf numFmtId="0" fontId="8" fillId="7" borderId="0" applyBorder="0" applyProtection="0"/>
    <xf numFmtId="0" fontId="8" fillId="8" borderId="0" applyBorder="0" applyProtection="0"/>
    <xf numFmtId="0" fontId="8" fillId="3" borderId="0" applyBorder="0" applyProtection="0"/>
    <xf numFmtId="0" fontId="8" fillId="9" borderId="0" applyBorder="0" applyProtection="0"/>
    <xf numFmtId="0" fontId="8" fillId="10" borderId="0" applyBorder="0" applyProtection="0"/>
    <xf numFmtId="0" fontId="8" fillId="8" borderId="0" applyBorder="0" applyProtection="0"/>
    <xf numFmtId="0" fontId="8" fillId="10" borderId="0" applyBorder="0" applyProtection="0"/>
    <xf numFmtId="0" fontId="1" fillId="8" borderId="0" applyBorder="0" applyProtection="0"/>
    <xf numFmtId="0" fontId="1" fillId="3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8" fillId="0" borderId="0"/>
    <xf numFmtId="0" fontId="8" fillId="0" borderId="0"/>
  </cellStyleXfs>
  <cellXfs count="12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wrapText="1"/>
    </xf>
    <xf numFmtId="164" fontId="5" fillId="0" borderId="10" xfId="0" applyNumberFormat="1" applyFont="1" applyBorder="1" applyAlignment="1">
      <alignment horizontal="center" wrapText="1"/>
    </xf>
    <xf numFmtId="0" fontId="5" fillId="5" borderId="11" xfId="0" applyFont="1" applyFill="1" applyBorder="1" applyAlignment="1">
      <alignment horizontal="left"/>
    </xf>
    <xf numFmtId="0" fontId="5" fillId="5" borderId="12" xfId="0" applyFont="1" applyFill="1" applyBorder="1"/>
    <xf numFmtId="0" fontId="2" fillId="5" borderId="13" xfId="0" applyFont="1" applyFill="1" applyBorder="1"/>
    <xf numFmtId="164" fontId="5" fillId="5" borderId="14" xfId="0" applyNumberFormat="1" applyFont="1" applyFill="1" applyBorder="1" applyAlignment="1">
      <alignment horizontal="right"/>
    </xf>
    <xf numFmtId="164" fontId="5" fillId="5" borderId="15" xfId="0" applyNumberFormat="1" applyFont="1" applyFill="1" applyBorder="1" applyAlignment="1">
      <alignment horizontal="right"/>
    </xf>
    <xf numFmtId="0" fontId="2" fillId="5" borderId="0" xfId="0" applyFont="1" applyFill="1"/>
    <xf numFmtId="0" fontId="2" fillId="0" borderId="16" xfId="0" applyFont="1" applyBorder="1" applyAlignment="1">
      <alignment horizontal="left"/>
    </xf>
    <xf numFmtId="0" fontId="5" fillId="0" borderId="17" xfId="0" applyFont="1" applyBorder="1"/>
    <xf numFmtId="0" fontId="2" fillId="0" borderId="18" xfId="0" applyFont="1" applyBorder="1"/>
    <xf numFmtId="165" fontId="2" fillId="0" borderId="19" xfId="0" applyNumberFormat="1" applyFont="1" applyBorder="1"/>
    <xf numFmtId="165" fontId="2" fillId="0" borderId="20" xfId="0" applyNumberFormat="1" applyFont="1" applyBorder="1"/>
    <xf numFmtId="0" fontId="5" fillId="5" borderId="16" xfId="0" applyFont="1" applyFill="1" applyBorder="1" applyAlignment="1">
      <alignment horizontal="left"/>
    </xf>
    <xf numFmtId="0" fontId="5" fillId="5" borderId="17" xfId="0" applyFont="1" applyFill="1" applyBorder="1"/>
    <xf numFmtId="0" fontId="2" fillId="5" borderId="18" xfId="0" applyFont="1" applyFill="1" applyBorder="1"/>
    <xf numFmtId="164" fontId="5" fillId="5" borderId="19" xfId="0" applyNumberFormat="1" applyFont="1" applyFill="1" applyBorder="1" applyAlignment="1">
      <alignment horizontal="right"/>
    </xf>
    <xf numFmtId="164" fontId="5" fillId="5" borderId="20" xfId="0" applyNumberFormat="1" applyFont="1" applyFill="1" applyBorder="1" applyAlignment="1">
      <alignment horizontal="right"/>
    </xf>
    <xf numFmtId="164" fontId="2" fillId="0" borderId="19" xfId="0" applyNumberFormat="1" applyFont="1" applyBorder="1"/>
    <xf numFmtId="164" fontId="2" fillId="0" borderId="19" xfId="0" applyNumberFormat="1" applyFont="1" applyBorder="1" applyAlignment="1">
      <alignment horizontal="right"/>
    </xf>
    <xf numFmtId="164" fontId="2" fillId="0" borderId="20" xfId="0" applyNumberFormat="1" applyFont="1" applyBorder="1"/>
    <xf numFmtId="0" fontId="2" fillId="5" borderId="17" xfId="0" applyFont="1" applyFill="1" applyBorder="1"/>
    <xf numFmtId="166" fontId="2" fillId="0" borderId="19" xfId="0" applyNumberFormat="1" applyFont="1" applyBorder="1"/>
    <xf numFmtId="166" fontId="2" fillId="0" borderId="20" xfId="0" applyNumberFormat="1" applyFont="1" applyBorder="1"/>
    <xf numFmtId="166" fontId="2" fillId="0" borderId="19" xfId="0" applyNumberFormat="1" applyFont="1" applyBorder="1" applyAlignment="1">
      <alignment horizontal="right"/>
    </xf>
    <xf numFmtId="166" fontId="2" fillId="0" borderId="20" xfId="0" applyNumberFormat="1" applyFont="1" applyBorder="1" applyAlignment="1">
      <alignment horizontal="right"/>
    </xf>
    <xf numFmtId="167" fontId="2" fillId="0" borderId="21" xfId="0" applyNumberFormat="1" applyFont="1" applyBorder="1"/>
    <xf numFmtId="167" fontId="2" fillId="0" borderId="19" xfId="0" applyNumberFormat="1" applyFont="1" applyBorder="1"/>
    <xf numFmtId="167" fontId="2" fillId="0" borderId="20" xfId="0" applyNumberFormat="1" applyFont="1" applyBorder="1"/>
    <xf numFmtId="167" fontId="2" fillId="0" borderId="22" xfId="0" applyNumberFormat="1" applyFont="1" applyBorder="1"/>
    <xf numFmtId="164" fontId="2" fillId="0" borderId="20" xfId="0" applyNumberFormat="1" applyFont="1" applyBorder="1" applyAlignment="1">
      <alignment horizontal="right"/>
    </xf>
    <xf numFmtId="0" fontId="5" fillId="4" borderId="23" xfId="0" applyFont="1" applyFill="1" applyBorder="1" applyAlignment="1">
      <alignment horizontal="left"/>
    </xf>
    <xf numFmtId="0" fontId="5" fillId="4" borderId="17" xfId="0" applyFont="1" applyFill="1" applyBorder="1"/>
    <xf numFmtId="0" fontId="2" fillId="4" borderId="24" xfId="0" applyFont="1" applyFill="1" applyBorder="1"/>
    <xf numFmtId="0" fontId="2" fillId="4" borderId="0" xfId="0" applyFont="1" applyFill="1"/>
    <xf numFmtId="0" fontId="5" fillId="0" borderId="23" xfId="0" applyFont="1" applyBorder="1" applyAlignment="1">
      <alignment horizontal="left"/>
    </xf>
    <xf numFmtId="0" fontId="2" fillId="0" borderId="24" xfId="0" applyFont="1" applyBorder="1"/>
    <xf numFmtId="0" fontId="6" fillId="8" borderId="25" xfId="0" applyFont="1" applyFill="1" applyBorder="1" applyAlignment="1">
      <alignment horizontal="left"/>
    </xf>
    <xf numFmtId="0" fontId="5" fillId="8" borderId="26" xfId="0" applyFont="1" applyFill="1" applyBorder="1"/>
    <xf numFmtId="0" fontId="5" fillId="8" borderId="27" xfId="0" applyFont="1" applyFill="1" applyBorder="1"/>
    <xf numFmtId="164" fontId="5" fillId="8" borderId="28" xfId="0" applyNumberFormat="1" applyFont="1" applyFill="1" applyBorder="1" applyAlignment="1">
      <alignment horizontal="right"/>
    </xf>
    <xf numFmtId="164" fontId="5" fillId="8" borderId="29" xfId="0" applyNumberFormat="1" applyFont="1" applyFill="1" applyBorder="1" applyAlignment="1">
      <alignment horizontal="right"/>
    </xf>
    <xf numFmtId="0" fontId="2" fillId="8" borderId="0" xfId="0" applyFont="1" applyFill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164" fontId="2" fillId="0" borderId="0" xfId="0" applyNumberFormat="1" applyFont="1" applyBorder="1" applyAlignment="1">
      <alignment horizontal="right"/>
    </xf>
    <xf numFmtId="0" fontId="5" fillId="13" borderId="1" xfId="0" applyFont="1" applyFill="1" applyBorder="1" applyAlignment="1">
      <alignment horizontal="left"/>
    </xf>
    <xf numFmtId="0" fontId="5" fillId="13" borderId="30" xfId="0" applyFont="1" applyFill="1" applyBorder="1"/>
    <xf numFmtId="0" fontId="2" fillId="13" borderId="31" xfId="0" applyFont="1" applyFill="1" applyBorder="1"/>
    <xf numFmtId="0" fontId="5" fillId="0" borderId="16" xfId="0" applyFont="1" applyBorder="1" applyAlignment="1">
      <alignment horizontal="left"/>
    </xf>
    <xf numFmtId="0" fontId="4" fillId="0" borderId="18" xfId="0" applyFont="1" applyBorder="1"/>
    <xf numFmtId="164" fontId="4" fillId="0" borderId="19" xfId="0" applyNumberFormat="1" applyFont="1" applyBorder="1"/>
    <xf numFmtId="0" fontId="5" fillId="13" borderId="16" xfId="0" applyFont="1" applyFill="1" applyBorder="1" applyAlignment="1">
      <alignment horizontal="left"/>
    </xf>
    <xf numFmtId="0" fontId="5" fillId="13" borderId="17" xfId="0" applyFont="1" applyFill="1" applyBorder="1"/>
    <xf numFmtId="0" fontId="2" fillId="13" borderId="18" xfId="0" applyFont="1" applyFill="1" applyBorder="1"/>
    <xf numFmtId="164" fontId="2" fillId="0" borderId="19" xfId="19" applyNumberFormat="1" applyFont="1" applyBorder="1"/>
    <xf numFmtId="164" fontId="2" fillId="4" borderId="19" xfId="19" applyNumberFormat="1" applyFont="1" applyFill="1" applyBorder="1"/>
    <xf numFmtId="0" fontId="2" fillId="0" borderId="13" xfId="0" applyFont="1" applyBorder="1"/>
    <xf numFmtId="0" fontId="2" fillId="0" borderId="32" xfId="0" applyFont="1" applyBorder="1"/>
    <xf numFmtId="0" fontId="5" fillId="8" borderId="16" xfId="0" applyFont="1" applyFill="1" applyBorder="1" applyAlignment="1">
      <alignment horizontal="left"/>
    </xf>
    <xf numFmtId="0" fontId="5" fillId="8" borderId="17" xfId="0" applyFont="1" applyFill="1" applyBorder="1"/>
    <xf numFmtId="0" fontId="2" fillId="8" borderId="13" xfId="0" applyFont="1" applyFill="1" applyBorder="1"/>
    <xf numFmtId="164" fontId="3" fillId="5" borderId="19" xfId="0" applyNumberFormat="1" applyFont="1" applyFill="1" applyBorder="1" applyAlignment="1">
      <alignment horizontal="right"/>
    </xf>
    <xf numFmtId="168" fontId="2" fillId="0" borderId="14" xfId="0" applyNumberFormat="1" applyFont="1" applyBorder="1"/>
    <xf numFmtId="0" fontId="2" fillId="0" borderId="18" xfId="0" applyFont="1" applyBorder="1" applyAlignment="1">
      <alignment horizontal="left"/>
    </xf>
    <xf numFmtId="164" fontId="4" fillId="0" borderId="19" xfId="0" applyNumberFormat="1" applyFont="1" applyBorder="1" applyAlignment="1">
      <alignment horizontal="right"/>
    </xf>
    <xf numFmtId="0" fontId="2" fillId="8" borderId="18" xfId="0" applyFont="1" applyFill="1" applyBorder="1"/>
    <xf numFmtId="0" fontId="5" fillId="14" borderId="16" xfId="0" applyFont="1" applyFill="1" applyBorder="1" applyAlignment="1">
      <alignment horizontal="left"/>
    </xf>
    <xf numFmtId="0" fontId="5" fillId="14" borderId="17" xfId="0" applyFont="1" applyFill="1" applyBorder="1"/>
    <xf numFmtId="0" fontId="2" fillId="14" borderId="18" xfId="0" applyFont="1" applyFill="1" applyBorder="1"/>
    <xf numFmtId="0" fontId="5" fillId="7" borderId="16" xfId="0" applyFont="1" applyFill="1" applyBorder="1" applyAlignment="1">
      <alignment horizontal="left"/>
    </xf>
    <xf numFmtId="0" fontId="5" fillId="7" borderId="17" xfId="0" applyFont="1" applyFill="1" applyBorder="1"/>
    <xf numFmtId="0" fontId="2" fillId="7" borderId="18" xfId="0" applyFont="1" applyFill="1" applyBorder="1"/>
    <xf numFmtId="164" fontId="2" fillId="4" borderId="19" xfId="0" applyNumberFormat="1" applyFont="1" applyFill="1" applyBorder="1" applyAlignment="1">
      <alignment horizontal="right"/>
    </xf>
    <xf numFmtId="0" fontId="5" fillId="0" borderId="17" xfId="20" applyFont="1" applyBorder="1"/>
    <xf numFmtId="0" fontId="2" fillId="0" borderId="18" xfId="20" applyFont="1" applyBorder="1"/>
    <xf numFmtId="164" fontId="2" fillId="4" borderId="14" xfId="0" applyNumberFormat="1" applyFont="1" applyFill="1" applyBorder="1"/>
    <xf numFmtId="0" fontId="5" fillId="0" borderId="33" xfId="20" applyFont="1" applyBorder="1"/>
    <xf numFmtId="0" fontId="2" fillId="0" borderId="24" xfId="20" applyFont="1" applyBorder="1"/>
    <xf numFmtId="164" fontId="2" fillId="0" borderId="19" xfId="20" applyNumberFormat="1" applyFont="1" applyBorder="1"/>
    <xf numFmtId="164" fontId="2" fillId="4" borderId="19" xfId="20" applyNumberFormat="1" applyFont="1" applyFill="1" applyBorder="1"/>
    <xf numFmtId="164" fontId="2" fillId="4" borderId="19" xfId="0" applyNumberFormat="1" applyFont="1" applyFill="1" applyBorder="1"/>
    <xf numFmtId="0" fontId="5" fillId="0" borderId="12" xfId="20" applyFont="1" applyBorder="1"/>
    <xf numFmtId="0" fontId="2" fillId="0" borderId="13" xfId="20" applyFont="1" applyBorder="1"/>
    <xf numFmtId="0" fontId="2" fillId="0" borderId="32" xfId="20" applyFont="1" applyBorder="1"/>
    <xf numFmtId="164" fontId="2" fillId="4" borderId="21" xfId="20" applyNumberFormat="1" applyFont="1" applyFill="1" applyBorder="1"/>
    <xf numFmtId="0" fontId="2" fillId="0" borderId="0" xfId="20" applyFont="1" applyBorder="1"/>
    <xf numFmtId="0" fontId="5" fillId="10" borderId="16" xfId="0" applyFont="1" applyFill="1" applyBorder="1" applyAlignment="1">
      <alignment horizontal="left"/>
    </xf>
    <xf numFmtId="0" fontId="5" fillId="10" borderId="17" xfId="0" applyFont="1" applyFill="1" applyBorder="1"/>
    <xf numFmtId="0" fontId="2" fillId="10" borderId="18" xfId="0" applyFont="1" applyFill="1" applyBorder="1"/>
    <xf numFmtId="164" fontId="2" fillId="0" borderId="21" xfId="0" applyNumberFormat="1" applyFont="1" applyBorder="1"/>
    <xf numFmtId="0" fontId="4" fillId="0" borderId="0" xfId="0" applyFont="1"/>
    <xf numFmtId="0" fontId="5" fillId="3" borderId="16" xfId="0" applyFont="1" applyFill="1" applyBorder="1" applyAlignment="1">
      <alignment horizontal="left"/>
    </xf>
    <xf numFmtId="0" fontId="5" fillId="3" borderId="17" xfId="0" applyFont="1" applyFill="1" applyBorder="1"/>
    <xf numFmtId="0" fontId="2" fillId="3" borderId="18" xfId="0" applyFont="1" applyFill="1" applyBorder="1"/>
    <xf numFmtId="168" fontId="2" fillId="0" borderId="19" xfId="0" applyNumberFormat="1" applyFont="1" applyBorder="1"/>
    <xf numFmtId="0" fontId="2" fillId="0" borderId="23" xfId="0" applyFont="1" applyBorder="1" applyAlignment="1">
      <alignment horizontal="left"/>
    </xf>
    <xf numFmtId="0" fontId="3" fillId="8" borderId="34" xfId="0" applyFont="1" applyFill="1" applyBorder="1" applyAlignment="1">
      <alignment horizontal="left"/>
    </xf>
    <xf numFmtId="0" fontId="2" fillId="8" borderId="27" xfId="0" applyFont="1" applyFill="1" applyBorder="1"/>
    <xf numFmtId="0" fontId="2" fillId="0" borderId="35" xfId="0" applyFont="1" applyBorder="1" applyAlignment="1">
      <alignment horizontal="left"/>
    </xf>
    <xf numFmtId="0" fontId="3" fillId="0" borderId="36" xfId="0" applyFont="1" applyBorder="1"/>
    <xf numFmtId="0" fontId="3" fillId="8" borderId="36" xfId="0" applyFont="1" applyFill="1" applyBorder="1"/>
    <xf numFmtId="0" fontId="4" fillId="8" borderId="37" xfId="0" applyFont="1" applyFill="1" applyBorder="1"/>
    <xf numFmtId="164" fontId="9" fillId="0" borderId="19" xfId="0" applyNumberFormat="1" applyFont="1" applyBorder="1" applyAlignment="1">
      <alignment horizontal="right"/>
    </xf>
    <xf numFmtId="164" fontId="2" fillId="0" borderId="0" xfId="0" applyNumberFormat="1" applyFont="1"/>
    <xf numFmtId="164" fontId="5" fillId="15" borderId="19" xfId="0" applyNumberFormat="1" applyFont="1" applyFill="1" applyBorder="1" applyAlignment="1">
      <alignment horizontal="right"/>
    </xf>
    <xf numFmtId="164" fontId="10" fillId="8" borderId="28" xfId="0" applyNumberFormat="1" applyFont="1" applyFill="1" applyBorder="1" applyAlignment="1">
      <alignment horizontal="right"/>
    </xf>
  </cellXfs>
  <cellStyles count="21">
    <cellStyle name="20 % – Zvýraznění1" xfId="1"/>
    <cellStyle name="20 % – Zvýraznění2" xfId="2"/>
    <cellStyle name="20 % – Zvýraznění3" xfId="3"/>
    <cellStyle name="20 % – Zvýraznění4" xfId="4"/>
    <cellStyle name="20 % – Zvýraznění5" xfId="5"/>
    <cellStyle name="20 % – Zvýraznění6" xfId="6"/>
    <cellStyle name="40 % – Zvýraznění1" xfId="7"/>
    <cellStyle name="40 % – Zvýraznění2" xfId="8"/>
    <cellStyle name="40 % – Zvýraznění3" xfId="9"/>
    <cellStyle name="40 % – Zvýraznění4" xfId="10"/>
    <cellStyle name="40 % – Zvýraznění5" xfId="11"/>
    <cellStyle name="40 % – Zvýraznění6" xfId="12"/>
    <cellStyle name="60 % – Zvýraznění1" xfId="13"/>
    <cellStyle name="60 % – Zvýraznění2" xfId="14"/>
    <cellStyle name="60 % – Zvýraznění3" xfId="15"/>
    <cellStyle name="60 % – Zvýraznění4" xfId="16"/>
    <cellStyle name="60 % – Zvýraznění5" xfId="17"/>
    <cellStyle name="60 % – Zvýraznění6" xfId="18"/>
    <cellStyle name="normální" xfId="0" builtinId="0"/>
    <cellStyle name="Normální 2" xfId="19"/>
    <cellStyle name="normální 4" xfId="20"/>
  </cellStyles>
  <dxfs count="0"/>
  <tableStyles count="0" defaultTableStyle="TableStyleMedium9" defaultPivotStyle="PivotStyleLight16"/>
  <colors>
    <indexedColors>
      <rgbColor rgb="FF000000"/>
      <rgbColor rgb="FFFFFFFF"/>
      <rgbColor rgb="FFF10D0C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4F5D9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A981"/>
  <sheetViews>
    <sheetView tabSelected="1" zoomScale="70" zoomScaleNormal="70" workbookViewId="0">
      <pane xSplit="2" topLeftCell="C1" activePane="topRight" state="frozen"/>
      <selection activeCell="A159" sqref="A159"/>
      <selection pane="topRight" activeCell="E31" sqref="E31"/>
    </sheetView>
  </sheetViews>
  <sheetFormatPr defaultColWidth="8.7109375" defaultRowHeight="15"/>
  <cols>
    <col min="1" max="1" width="2" style="1" customWidth="1"/>
    <col min="2" max="2" width="8.85546875" style="2" customWidth="1"/>
    <col min="3" max="3" width="45.42578125" style="2" customWidth="1"/>
    <col min="4" max="5" width="22.5703125" style="3" customWidth="1"/>
    <col min="6" max="6" width="14" style="2" customWidth="1"/>
    <col min="7" max="9" width="9.140625" style="2" customWidth="1"/>
    <col min="10" max="10" width="15.5703125" style="2" customWidth="1"/>
    <col min="11" max="235" width="9.140625" style="2" customWidth="1"/>
  </cols>
  <sheetData>
    <row r="1" spans="1:171">
      <c r="A1" s="4" t="s">
        <v>316</v>
      </c>
      <c r="B1" s="4"/>
      <c r="C1" s="5"/>
    </row>
    <row r="2" spans="1:171">
      <c r="A2" s="4"/>
      <c r="B2" s="4"/>
      <c r="C2" s="5"/>
    </row>
    <row r="3" spans="1:171">
      <c r="A3" s="4" t="s">
        <v>318</v>
      </c>
      <c r="B3" s="4"/>
      <c r="C3" s="5"/>
    </row>
    <row r="4" spans="1:171">
      <c r="A4" s="4"/>
      <c r="B4" s="4"/>
      <c r="C4" s="5"/>
    </row>
    <row r="5" spans="1:171">
      <c r="A5" s="5"/>
      <c r="B5" s="4"/>
      <c r="C5" s="5"/>
    </row>
    <row r="6" spans="1:171" ht="15.75" thickBot="1">
      <c r="A6" s="4"/>
      <c r="B6" s="4"/>
      <c r="C6" s="5"/>
    </row>
    <row r="7" spans="1:171">
      <c r="A7" s="6" t="s">
        <v>0</v>
      </c>
      <c r="B7" s="7"/>
      <c r="C7" s="8"/>
      <c r="D7" s="9">
        <v>2022</v>
      </c>
      <c r="E7" s="10">
        <v>2022</v>
      </c>
    </row>
    <row r="8" spans="1:171" ht="30.75" customHeight="1" thickBot="1">
      <c r="A8" s="11" t="s">
        <v>1</v>
      </c>
      <c r="B8" s="12"/>
      <c r="C8" s="13" t="s">
        <v>2</v>
      </c>
      <c r="D8" s="14" t="s">
        <v>3</v>
      </c>
      <c r="E8" s="15" t="s">
        <v>317</v>
      </c>
    </row>
    <row r="9" spans="1:171">
      <c r="A9" s="16" t="s">
        <v>4</v>
      </c>
      <c r="B9" s="17"/>
      <c r="C9" s="18"/>
      <c r="D9" s="19">
        <f>SUM(D10:D11)</f>
        <v>2530000</v>
      </c>
      <c r="E9" s="20">
        <f>SUM(E10:E11)</f>
        <v>2700590</v>
      </c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</row>
    <row r="10" spans="1:171">
      <c r="A10" s="22"/>
      <c r="B10" s="23" t="s">
        <v>5</v>
      </c>
      <c r="C10" s="24" t="s">
        <v>6</v>
      </c>
      <c r="D10" s="25">
        <v>1370000</v>
      </c>
      <c r="E10" s="26">
        <v>1407400</v>
      </c>
    </row>
    <row r="11" spans="1:171">
      <c r="A11" s="22"/>
      <c r="B11" s="23" t="s">
        <v>7</v>
      </c>
      <c r="C11" s="24" t="s">
        <v>8</v>
      </c>
      <c r="D11" s="25">
        <v>1160000</v>
      </c>
      <c r="E11" s="26">
        <v>1293190</v>
      </c>
    </row>
    <row r="12" spans="1:171" s="21" customFormat="1">
      <c r="A12" s="27" t="s">
        <v>9</v>
      </c>
      <c r="B12" s="28"/>
      <c r="C12" s="29"/>
      <c r="D12" s="30">
        <f>SUM(D13:D15)</f>
        <v>14000000</v>
      </c>
      <c r="E12" s="31">
        <f>SUM(E13:E15)</f>
        <v>15516315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171">
      <c r="A13" s="22"/>
      <c r="B13" s="23" t="s">
        <v>10</v>
      </c>
      <c r="C13" s="24" t="s">
        <v>11</v>
      </c>
      <c r="D13" s="32">
        <v>0</v>
      </c>
      <c r="E13" s="32">
        <v>2043767</v>
      </c>
    </row>
    <row r="14" spans="1:171">
      <c r="A14" s="22"/>
      <c r="B14" s="23" t="s">
        <v>12</v>
      </c>
      <c r="C14" s="24" t="s">
        <v>13</v>
      </c>
      <c r="D14" s="33">
        <v>0</v>
      </c>
      <c r="E14" s="33">
        <v>2451973</v>
      </c>
    </row>
    <row r="15" spans="1:171" ht="15.75" customHeight="1">
      <c r="A15" s="22"/>
      <c r="B15" s="23" t="s">
        <v>14</v>
      </c>
      <c r="C15" s="24" t="s">
        <v>15</v>
      </c>
      <c r="D15" s="32">
        <v>14000000</v>
      </c>
      <c r="E15" s="34">
        <v>11020575</v>
      </c>
    </row>
    <row r="16" spans="1:171" s="21" customFormat="1">
      <c r="A16" s="27" t="s">
        <v>16</v>
      </c>
      <c r="B16" s="35"/>
      <c r="C16" s="29"/>
      <c r="D16" s="30">
        <f>SUM(D17:D28)</f>
        <v>1264960</v>
      </c>
      <c r="E16" s="31">
        <f>SUM(E17:E29)</f>
        <v>1722765.25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7" spans="1:171">
      <c r="A17" s="22"/>
      <c r="B17" s="23" t="s">
        <v>17</v>
      </c>
      <c r="C17" s="24" t="s">
        <v>18</v>
      </c>
      <c r="D17" s="36">
        <v>300000</v>
      </c>
      <c r="E17" s="37">
        <f>379895.5+19150+9630</f>
        <v>408675.5</v>
      </c>
    </row>
    <row r="18" spans="1:171">
      <c r="A18" s="22"/>
      <c r="B18" s="23" t="s">
        <v>19</v>
      </c>
      <c r="C18" s="24" t="s">
        <v>20</v>
      </c>
      <c r="D18" s="38">
        <v>50000</v>
      </c>
      <c r="E18" s="39">
        <v>69448.75</v>
      </c>
    </row>
    <row r="19" spans="1:171">
      <c r="A19" s="22"/>
      <c r="B19" s="23" t="s">
        <v>21</v>
      </c>
      <c r="C19" s="24" t="s">
        <v>22</v>
      </c>
      <c r="D19" s="36">
        <v>350000</v>
      </c>
      <c r="E19" s="37">
        <v>486190</v>
      </c>
    </row>
    <row r="20" spans="1:171">
      <c r="A20" s="22"/>
      <c r="B20" s="23" t="s">
        <v>23</v>
      </c>
      <c r="C20" s="24" t="s">
        <v>24</v>
      </c>
      <c r="D20" s="36">
        <v>200000</v>
      </c>
      <c r="E20" s="37">
        <v>189000</v>
      </c>
    </row>
    <row r="21" spans="1:171">
      <c r="A21" s="22"/>
      <c r="B21" s="23" t="s">
        <v>25</v>
      </c>
      <c r="C21" s="24" t="s">
        <v>26</v>
      </c>
      <c r="D21" s="36">
        <f>32000+25600</f>
        <v>57600</v>
      </c>
      <c r="E21" s="37">
        <v>58200</v>
      </c>
    </row>
    <row r="22" spans="1:171">
      <c r="A22" s="22"/>
      <c r="B22" s="23" t="s">
        <v>27</v>
      </c>
      <c r="C22" s="24" t="s">
        <v>28</v>
      </c>
      <c r="D22" s="41">
        <v>50000</v>
      </c>
      <c r="E22" s="42">
        <v>73000</v>
      </c>
    </row>
    <row r="23" spans="1:171">
      <c r="A23" s="22"/>
      <c r="B23" s="23" t="s">
        <v>29</v>
      </c>
      <c r="C23" s="24" t="s">
        <v>30</v>
      </c>
      <c r="D23" s="40">
        <v>95360</v>
      </c>
      <c r="E23" s="43">
        <v>95360</v>
      </c>
    </row>
    <row r="24" spans="1:171">
      <c r="A24" s="22"/>
      <c r="B24" s="23" t="s">
        <v>31</v>
      </c>
      <c r="C24" s="24" t="s">
        <v>32</v>
      </c>
      <c r="D24" s="36">
        <v>60000</v>
      </c>
      <c r="E24" s="37">
        <f>79200+300</f>
        <v>79500</v>
      </c>
    </row>
    <row r="25" spans="1:171">
      <c r="A25" s="22"/>
      <c r="B25" s="23" t="s">
        <v>33</v>
      </c>
      <c r="C25" s="24" t="s">
        <v>34</v>
      </c>
      <c r="D25" s="36">
        <v>40000</v>
      </c>
      <c r="E25" s="37">
        <v>76300</v>
      </c>
    </row>
    <row r="26" spans="1:171">
      <c r="A26" s="22"/>
      <c r="B26" s="23" t="s">
        <v>35</v>
      </c>
      <c r="C26" s="24" t="s">
        <v>36</v>
      </c>
      <c r="D26" s="36">
        <v>30000</v>
      </c>
      <c r="E26" s="37">
        <f>1000+115091</f>
        <v>116091</v>
      </c>
    </row>
    <row r="27" spans="1:171">
      <c r="A27" s="22"/>
      <c r="B27" s="23" t="s">
        <v>37</v>
      </c>
      <c r="C27" s="24" t="s">
        <v>38</v>
      </c>
      <c r="D27" s="40">
        <v>9000</v>
      </c>
      <c r="E27" s="43">
        <v>15600</v>
      </c>
    </row>
    <row r="28" spans="1:171">
      <c r="A28" s="22"/>
      <c r="B28" s="23" t="s">
        <v>39</v>
      </c>
      <c r="C28" s="24" t="s">
        <v>40</v>
      </c>
      <c r="D28" s="36">
        <f>20000+3000</f>
        <v>23000</v>
      </c>
      <c r="E28" s="37">
        <f>52900+2500</f>
        <v>55400</v>
      </c>
    </row>
    <row r="29" spans="1:171">
      <c r="A29" s="22"/>
      <c r="B29" s="23" t="s">
        <v>41</v>
      </c>
      <c r="C29" s="24" t="s">
        <v>42</v>
      </c>
      <c r="D29" s="36">
        <v>20000</v>
      </c>
      <c r="E29" s="32">
        <v>0</v>
      </c>
    </row>
    <row r="30" spans="1:171">
      <c r="A30" s="27" t="s">
        <v>43</v>
      </c>
      <c r="B30" s="28"/>
      <c r="C30" s="29"/>
      <c r="D30" s="30">
        <f>SUM(D31:D34)</f>
        <v>630000</v>
      </c>
      <c r="E30" s="31">
        <f>SUM(E31:E34)</f>
        <v>724490.45000000007</v>
      </c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</row>
    <row r="31" spans="1:171">
      <c r="A31" s="22"/>
      <c r="B31" s="23" t="s">
        <v>44</v>
      </c>
      <c r="C31" s="24" t="s">
        <v>45</v>
      </c>
      <c r="D31" s="40">
        <v>150000</v>
      </c>
      <c r="E31" s="43">
        <v>127100</v>
      </c>
    </row>
    <row r="32" spans="1:171">
      <c r="A32" s="22"/>
      <c r="B32" s="23" t="s">
        <v>46</v>
      </c>
      <c r="C32" s="24" t="s">
        <v>47</v>
      </c>
      <c r="D32" s="33">
        <v>200000</v>
      </c>
      <c r="E32" s="44">
        <v>130024.5</v>
      </c>
    </row>
    <row r="33" spans="1:171">
      <c r="A33" s="22"/>
      <c r="B33" s="23" t="s">
        <v>48</v>
      </c>
      <c r="C33" s="24" t="s">
        <v>49</v>
      </c>
      <c r="D33" s="33">
        <v>250000</v>
      </c>
      <c r="E33" s="44">
        <v>446764.03</v>
      </c>
    </row>
    <row r="34" spans="1:171" ht="15" customHeight="1">
      <c r="A34" s="22"/>
      <c r="B34" s="23" t="s">
        <v>50</v>
      </c>
      <c r="C34" s="24" t="s">
        <v>51</v>
      </c>
      <c r="D34" s="33">
        <v>30000</v>
      </c>
      <c r="E34" s="44">
        <f>18744.37+1857.55</f>
        <v>20601.919999999998</v>
      </c>
    </row>
    <row r="35" spans="1:171">
      <c r="A35" s="27" t="s">
        <v>52</v>
      </c>
      <c r="B35" s="35"/>
      <c r="C35" s="29"/>
      <c r="D35" s="30">
        <f>SUM(D36:D37)</f>
        <v>90000</v>
      </c>
      <c r="E35" s="31">
        <f>SUM(E36:E37)</f>
        <v>28300</v>
      </c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</row>
    <row r="36" spans="1:171" s="48" customFormat="1">
      <c r="A36" s="45"/>
      <c r="B36" s="46" t="s">
        <v>53</v>
      </c>
      <c r="C36" s="47" t="s">
        <v>54</v>
      </c>
      <c r="D36" s="33">
        <v>80000</v>
      </c>
      <c r="E36" s="43">
        <v>27500</v>
      </c>
    </row>
    <row r="37" spans="1:171" ht="15.75" thickBot="1">
      <c r="A37" s="49"/>
      <c r="B37" s="23" t="s">
        <v>55</v>
      </c>
      <c r="C37" s="50" t="s">
        <v>56</v>
      </c>
      <c r="D37" s="41">
        <v>10000</v>
      </c>
      <c r="E37" s="42">
        <v>800</v>
      </c>
    </row>
    <row r="38" spans="1:171" ht="15.75" thickBot="1">
      <c r="A38" s="51" t="s">
        <v>57</v>
      </c>
      <c r="B38" s="52"/>
      <c r="C38" s="53"/>
      <c r="D38" s="54">
        <f>D9+D12+D16+D30+D35</f>
        <v>18514960</v>
      </c>
      <c r="E38" s="55">
        <f>E9+E12+E16+E30+E35</f>
        <v>20692460.699999999</v>
      </c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</row>
    <row r="39" spans="1:171" s="58" customFormat="1" ht="15.75" customHeight="1" thickBot="1">
      <c r="A39" s="57"/>
      <c r="C39" s="5"/>
      <c r="D39" s="59"/>
      <c r="E39" s="59"/>
    </row>
    <row r="40" spans="1:171">
      <c r="A40" s="6" t="s">
        <v>58</v>
      </c>
      <c r="B40" s="7"/>
      <c r="C40" s="8"/>
      <c r="D40" s="9">
        <v>2022</v>
      </c>
      <c r="E40" s="9">
        <v>2022</v>
      </c>
    </row>
    <row r="41" spans="1:171" ht="30.75" customHeight="1" thickBot="1">
      <c r="A41" s="11" t="s">
        <v>1</v>
      </c>
      <c r="B41" s="12"/>
      <c r="C41" s="13" t="s">
        <v>2</v>
      </c>
      <c r="D41" s="15" t="s">
        <v>3</v>
      </c>
      <c r="E41" s="15" t="s">
        <v>317</v>
      </c>
    </row>
    <row r="42" spans="1:171">
      <c r="A42" s="60" t="s">
        <v>59</v>
      </c>
      <c r="B42" s="61"/>
      <c r="C42" s="62"/>
      <c r="D42" s="19">
        <f>SUM(D43:D53)</f>
        <v>1737000</v>
      </c>
      <c r="E42" s="19">
        <f>SUM(E43:E53)</f>
        <v>2020159.1600000001</v>
      </c>
    </row>
    <row r="43" spans="1:171">
      <c r="A43" s="63"/>
      <c r="B43" s="23" t="s">
        <v>60</v>
      </c>
      <c r="C43" s="64" t="s">
        <v>61</v>
      </c>
      <c r="D43" s="32">
        <v>440000</v>
      </c>
      <c r="E43" s="32">
        <v>536694.13</v>
      </c>
    </row>
    <row r="44" spans="1:171">
      <c r="A44" s="63"/>
      <c r="B44" s="23" t="s">
        <v>62</v>
      </c>
      <c r="C44" s="64" t="s">
        <v>63</v>
      </c>
      <c r="D44" s="32">
        <v>417000</v>
      </c>
      <c r="E44" s="32">
        <v>524939.13</v>
      </c>
    </row>
    <row r="45" spans="1:171">
      <c r="A45" s="63"/>
      <c r="B45" s="23" t="s">
        <v>64</v>
      </c>
      <c r="C45" s="64" t="s">
        <v>65</v>
      </c>
      <c r="D45" s="32">
        <v>150000</v>
      </c>
      <c r="E45" s="32">
        <v>139022.79</v>
      </c>
    </row>
    <row r="46" spans="1:171">
      <c r="A46" s="63"/>
      <c r="B46" s="23" t="s">
        <v>66</v>
      </c>
      <c r="C46" s="64" t="s">
        <v>67</v>
      </c>
      <c r="D46" s="32">
        <v>205000</v>
      </c>
      <c r="E46" s="32">
        <v>192731.95</v>
      </c>
    </row>
    <row r="47" spans="1:171">
      <c r="A47" s="63"/>
      <c r="B47" s="23" t="s">
        <v>68</v>
      </c>
      <c r="C47" s="64" t="s">
        <v>69</v>
      </c>
      <c r="D47" s="32">
        <v>100000</v>
      </c>
      <c r="E47" s="32">
        <v>119831.34</v>
      </c>
    </row>
    <row r="48" spans="1:171">
      <c r="A48" s="63"/>
      <c r="B48" s="23" t="s">
        <v>70</v>
      </c>
      <c r="C48" s="64" t="s">
        <v>71</v>
      </c>
      <c r="D48" s="32">
        <v>90000</v>
      </c>
      <c r="E48" s="32">
        <v>100032.34</v>
      </c>
    </row>
    <row r="49" spans="1:6">
      <c r="A49" s="63"/>
      <c r="B49" s="23" t="s">
        <v>72</v>
      </c>
      <c r="C49" s="24" t="s">
        <v>73</v>
      </c>
      <c r="D49" s="32">
        <v>30000</v>
      </c>
      <c r="E49" s="32">
        <v>30000</v>
      </c>
    </row>
    <row r="50" spans="1:6">
      <c r="A50" s="63"/>
      <c r="B50" s="23" t="s">
        <v>74</v>
      </c>
      <c r="C50" s="64" t="s">
        <v>75</v>
      </c>
      <c r="D50" s="32">
        <v>40000</v>
      </c>
      <c r="E50" s="32">
        <v>10190.34</v>
      </c>
    </row>
    <row r="51" spans="1:6">
      <c r="A51" s="63"/>
      <c r="B51" s="23" t="s">
        <v>76</v>
      </c>
      <c r="C51" s="64" t="s">
        <v>77</v>
      </c>
      <c r="D51" s="32">
        <v>20000</v>
      </c>
      <c r="E51" s="32">
        <v>122214</v>
      </c>
    </row>
    <row r="52" spans="1:6">
      <c r="A52" s="63"/>
      <c r="B52" s="23" t="s">
        <v>78</v>
      </c>
      <c r="C52" s="64" t="s">
        <v>79</v>
      </c>
      <c r="D52" s="32">
        <v>45000</v>
      </c>
      <c r="E52" s="32">
        <v>44503.14</v>
      </c>
    </row>
    <row r="53" spans="1:6">
      <c r="A53" s="63"/>
      <c r="B53" s="23" t="s">
        <v>80</v>
      </c>
      <c r="C53" s="24" t="s">
        <v>81</v>
      </c>
      <c r="D53" s="32">
        <v>200000</v>
      </c>
      <c r="E53" s="32">
        <v>200000</v>
      </c>
    </row>
    <row r="54" spans="1:6">
      <c r="A54" s="66" t="s">
        <v>82</v>
      </c>
      <c r="B54" s="67"/>
      <c r="C54" s="68"/>
      <c r="D54" s="30">
        <f>SUM(D55:D68)</f>
        <v>1649500</v>
      </c>
      <c r="E54" s="30">
        <f>SUM(E55:E68)</f>
        <v>1647969.7</v>
      </c>
    </row>
    <row r="55" spans="1:6">
      <c r="A55" s="63"/>
      <c r="B55" s="23" t="s">
        <v>83</v>
      </c>
      <c r="C55" s="24" t="s">
        <v>84</v>
      </c>
      <c r="D55" s="69">
        <v>550000</v>
      </c>
      <c r="E55" s="69">
        <v>478778</v>
      </c>
    </row>
    <row r="56" spans="1:6">
      <c r="A56" s="63"/>
      <c r="B56" s="23" t="s">
        <v>85</v>
      </c>
      <c r="C56" s="24" t="s">
        <v>86</v>
      </c>
      <c r="D56" s="69">
        <v>275000</v>
      </c>
      <c r="E56" s="69">
        <v>275000</v>
      </c>
    </row>
    <row r="57" spans="1:6">
      <c r="A57" s="63"/>
      <c r="B57" s="23" t="s">
        <v>87</v>
      </c>
      <c r="C57" s="24" t="s">
        <v>88</v>
      </c>
      <c r="D57" s="69">
        <v>210000</v>
      </c>
      <c r="E57" s="69">
        <v>210000</v>
      </c>
    </row>
    <row r="58" spans="1:6">
      <c r="A58" s="63"/>
      <c r="B58" s="23" t="s">
        <v>89</v>
      </c>
      <c r="C58" s="24" t="s">
        <v>90</v>
      </c>
      <c r="D58" s="69">
        <v>20000</v>
      </c>
      <c r="E58" s="69">
        <v>20000</v>
      </c>
    </row>
    <row r="59" spans="1:6">
      <c r="A59" s="63"/>
      <c r="B59" s="23" t="s">
        <v>91</v>
      </c>
      <c r="C59" s="24" t="s">
        <v>92</v>
      </c>
      <c r="D59" s="69">
        <v>30000</v>
      </c>
      <c r="E59" s="69">
        <v>30000</v>
      </c>
    </row>
    <row r="60" spans="1:6">
      <c r="A60" s="63"/>
      <c r="B60" s="23" t="s">
        <v>93</v>
      </c>
      <c r="C60" s="24" t="s">
        <v>94</v>
      </c>
      <c r="D60" s="69">
        <v>30000</v>
      </c>
      <c r="E60" s="69">
        <v>30000</v>
      </c>
    </row>
    <row r="61" spans="1:6">
      <c r="A61" s="63"/>
      <c r="B61" s="23" t="s">
        <v>95</v>
      </c>
      <c r="C61" s="24" t="s">
        <v>96</v>
      </c>
      <c r="D61" s="69">
        <v>200000</v>
      </c>
      <c r="E61" s="69">
        <f>203691.7+73000</f>
        <v>276691.7</v>
      </c>
      <c r="F61" s="118"/>
    </row>
    <row r="62" spans="1:6">
      <c r="A62" s="63"/>
      <c r="B62" s="23" t="s">
        <v>97</v>
      </c>
      <c r="C62" s="24" t="s">
        <v>98</v>
      </c>
      <c r="D62" s="69">
        <v>35000</v>
      </c>
      <c r="E62" s="69">
        <v>35000</v>
      </c>
    </row>
    <row r="63" spans="1:6">
      <c r="A63" s="63"/>
      <c r="B63" s="23" t="s">
        <v>99</v>
      </c>
      <c r="C63" s="24" t="s">
        <v>100</v>
      </c>
      <c r="D63" s="69">
        <v>27500</v>
      </c>
      <c r="E63" s="69">
        <v>27000</v>
      </c>
    </row>
    <row r="64" spans="1:6">
      <c r="A64" s="63"/>
      <c r="B64" s="23" t="s">
        <v>101</v>
      </c>
      <c r="C64" s="24" t="s">
        <v>102</v>
      </c>
      <c r="D64" s="69">
        <v>35000</v>
      </c>
      <c r="E64" s="69">
        <v>35000</v>
      </c>
    </row>
    <row r="65" spans="1:5">
      <c r="A65" s="63"/>
      <c r="B65" s="23" t="s">
        <v>103</v>
      </c>
      <c r="C65" s="24" t="s">
        <v>104</v>
      </c>
      <c r="D65" s="69">
        <v>20000</v>
      </c>
      <c r="E65" s="69">
        <v>20000</v>
      </c>
    </row>
    <row r="66" spans="1:5">
      <c r="A66" s="63"/>
      <c r="B66" s="23" t="s">
        <v>105</v>
      </c>
      <c r="C66" s="24" t="s">
        <v>106</v>
      </c>
      <c r="D66" s="70">
        <v>172000</v>
      </c>
      <c r="E66" s="70">
        <v>165500</v>
      </c>
    </row>
    <row r="67" spans="1:5">
      <c r="A67" s="63"/>
      <c r="B67" s="23" t="s">
        <v>107</v>
      </c>
      <c r="C67" s="24" t="s">
        <v>108</v>
      </c>
      <c r="D67" s="69">
        <v>10000</v>
      </c>
      <c r="E67" s="69">
        <v>10000</v>
      </c>
    </row>
    <row r="68" spans="1:5">
      <c r="A68" s="63"/>
      <c r="B68" s="23" t="s">
        <v>109</v>
      </c>
      <c r="C68" s="24" t="s">
        <v>110</v>
      </c>
      <c r="D68" s="69">
        <v>35000</v>
      </c>
      <c r="E68" s="69">
        <v>35000</v>
      </c>
    </row>
    <row r="69" spans="1:5">
      <c r="A69" s="66" t="s">
        <v>111</v>
      </c>
      <c r="B69" s="67"/>
      <c r="C69" s="68"/>
      <c r="D69" s="30">
        <f>SUM(D70:D73)</f>
        <v>900000</v>
      </c>
      <c r="E69" s="30">
        <f>SUM(E70:E73)</f>
        <v>871619.74</v>
      </c>
    </row>
    <row r="70" spans="1:5">
      <c r="A70" s="63"/>
      <c r="B70" s="23" t="s">
        <v>112</v>
      </c>
      <c r="C70" s="24" t="s">
        <v>113</v>
      </c>
      <c r="D70" s="32">
        <v>420000</v>
      </c>
      <c r="E70" s="32">
        <v>502998.99</v>
      </c>
    </row>
    <row r="71" spans="1:5">
      <c r="A71" s="63"/>
      <c r="B71" s="23" t="s">
        <v>114</v>
      </c>
      <c r="C71" s="71" t="s">
        <v>115</v>
      </c>
      <c r="D71" s="32">
        <v>100000</v>
      </c>
      <c r="E71" s="32">
        <v>0</v>
      </c>
    </row>
    <row r="72" spans="1:5">
      <c r="A72" s="63"/>
      <c r="B72" s="23" t="s">
        <v>116</v>
      </c>
      <c r="C72" s="50" t="s">
        <v>117</v>
      </c>
      <c r="D72" s="65">
        <v>130000</v>
      </c>
      <c r="E72" s="65">
        <v>129375</v>
      </c>
    </row>
    <row r="73" spans="1:5">
      <c r="A73" s="63"/>
      <c r="B73" s="23" t="s">
        <v>118</v>
      </c>
      <c r="C73" s="50" t="s">
        <v>119</v>
      </c>
      <c r="D73" s="32">
        <v>250000</v>
      </c>
      <c r="E73" s="65">
        <v>239245.75</v>
      </c>
    </row>
    <row r="74" spans="1:5">
      <c r="A74" s="66" t="s">
        <v>120</v>
      </c>
      <c r="B74" s="67"/>
      <c r="C74" s="68"/>
      <c r="D74" s="30">
        <f>SUM(D75:D85)</f>
        <v>445600</v>
      </c>
      <c r="E74" s="30">
        <f>SUM(E75:E85)</f>
        <v>392237</v>
      </c>
    </row>
    <row r="75" spans="1:5">
      <c r="A75" s="63"/>
      <c r="B75" s="23" t="s">
        <v>121</v>
      </c>
      <c r="C75" s="24" t="s">
        <v>122</v>
      </c>
      <c r="D75" s="32">
        <v>75000</v>
      </c>
      <c r="E75" s="32">
        <v>67500</v>
      </c>
    </row>
    <row r="76" spans="1:5">
      <c r="A76" s="63"/>
      <c r="B76" s="23" t="s">
        <v>123</v>
      </c>
      <c r="C76" s="24" t="s">
        <v>124</v>
      </c>
      <c r="D76" s="32">
        <v>25000</v>
      </c>
      <c r="E76" s="32">
        <v>25000</v>
      </c>
    </row>
    <row r="77" spans="1:5">
      <c r="A77" s="63"/>
      <c r="B77" s="23" t="s">
        <v>125</v>
      </c>
      <c r="C77" s="24" t="s">
        <v>126</v>
      </c>
      <c r="D77" s="32">
        <v>60000</v>
      </c>
      <c r="E77" s="32">
        <v>60000</v>
      </c>
    </row>
    <row r="78" spans="1:5">
      <c r="A78" s="63"/>
      <c r="B78" s="23" t="s">
        <v>127</v>
      </c>
      <c r="C78" s="24" t="s">
        <v>128</v>
      </c>
      <c r="D78" s="32">
        <v>25000</v>
      </c>
      <c r="E78" s="32">
        <v>25000</v>
      </c>
    </row>
    <row r="79" spans="1:5">
      <c r="A79" s="63"/>
      <c r="B79" s="23" t="s">
        <v>129</v>
      </c>
      <c r="C79" s="24" t="s">
        <v>130</v>
      </c>
      <c r="D79" s="32">
        <v>60000</v>
      </c>
      <c r="E79" s="32">
        <v>60000</v>
      </c>
    </row>
    <row r="80" spans="1:5">
      <c r="A80" s="63"/>
      <c r="B80" s="23" t="s">
        <v>131</v>
      </c>
      <c r="C80" s="24" t="s">
        <v>132</v>
      </c>
      <c r="D80" s="32">
        <v>25000</v>
      </c>
      <c r="E80" s="32">
        <v>0</v>
      </c>
    </row>
    <row r="81" spans="1:5">
      <c r="A81" s="63"/>
      <c r="B81" s="23" t="s">
        <v>133</v>
      </c>
      <c r="C81" s="24" t="s">
        <v>134</v>
      </c>
      <c r="D81" s="32">
        <v>25000</v>
      </c>
      <c r="E81" s="32">
        <v>25000</v>
      </c>
    </row>
    <row r="82" spans="1:5">
      <c r="A82" s="63"/>
      <c r="B82" s="23" t="s">
        <v>135</v>
      </c>
      <c r="C82" s="24" t="s">
        <v>136</v>
      </c>
      <c r="D82" s="32">
        <v>25000</v>
      </c>
      <c r="E82" s="32">
        <v>25000</v>
      </c>
    </row>
    <row r="83" spans="1:5">
      <c r="A83" s="63"/>
      <c r="B83" s="23" t="s">
        <v>137</v>
      </c>
      <c r="C83" s="24" t="s">
        <v>138</v>
      </c>
      <c r="D83" s="32">
        <v>90000</v>
      </c>
      <c r="E83" s="32">
        <v>75000</v>
      </c>
    </row>
    <row r="84" spans="1:5">
      <c r="A84" s="63"/>
      <c r="B84" s="23" t="s">
        <v>139</v>
      </c>
      <c r="C84" s="24" t="s">
        <v>140</v>
      </c>
      <c r="D84" s="32">
        <v>10000</v>
      </c>
      <c r="E84" s="32">
        <v>7737</v>
      </c>
    </row>
    <row r="85" spans="1:5">
      <c r="A85" s="63"/>
      <c r="B85" s="23" t="s">
        <v>141</v>
      </c>
      <c r="C85" s="72" t="s">
        <v>142</v>
      </c>
      <c r="D85" s="32">
        <v>25600</v>
      </c>
      <c r="E85" s="32">
        <v>22000</v>
      </c>
    </row>
    <row r="86" spans="1:5">
      <c r="A86" s="73" t="s">
        <v>143</v>
      </c>
      <c r="B86" s="74"/>
      <c r="C86" s="75"/>
      <c r="D86" s="76">
        <f>SUM(D87:D91)</f>
        <v>1030000</v>
      </c>
      <c r="E86" s="76">
        <f>SUM(E87:E91)</f>
        <v>887821.6</v>
      </c>
    </row>
    <row r="87" spans="1:5">
      <c r="A87" s="22"/>
      <c r="B87" s="23" t="s">
        <v>144</v>
      </c>
      <c r="C87" s="24" t="s">
        <v>145</v>
      </c>
      <c r="D87" s="77">
        <v>90000</v>
      </c>
      <c r="E87" s="77">
        <v>0</v>
      </c>
    </row>
    <row r="88" spans="1:5">
      <c r="A88" s="22"/>
      <c r="B88" s="23" t="s">
        <v>146</v>
      </c>
      <c r="C88" s="24" t="s">
        <v>147</v>
      </c>
      <c r="D88" s="77">
        <v>90000</v>
      </c>
      <c r="E88" s="77">
        <v>90793.600000000006</v>
      </c>
    </row>
    <row r="89" spans="1:5">
      <c r="A89" s="22"/>
      <c r="B89" s="23" t="s">
        <v>148</v>
      </c>
      <c r="C89" s="78" t="s">
        <v>149</v>
      </c>
      <c r="D89" s="33">
        <v>300000</v>
      </c>
      <c r="E89" s="33">
        <v>256365</v>
      </c>
    </row>
    <row r="90" spans="1:5">
      <c r="A90" s="22"/>
      <c r="B90" s="23" t="s">
        <v>150</v>
      </c>
      <c r="C90" s="78" t="s">
        <v>151</v>
      </c>
      <c r="D90" s="33">
        <v>250000</v>
      </c>
      <c r="E90" s="33">
        <v>233033</v>
      </c>
    </row>
    <row r="91" spans="1:5">
      <c r="A91" s="22"/>
      <c r="B91" s="23" t="s">
        <v>152</v>
      </c>
      <c r="C91" s="78" t="s">
        <v>153</v>
      </c>
      <c r="D91" s="33">
        <v>300000</v>
      </c>
      <c r="E91" s="33">
        <v>307630</v>
      </c>
    </row>
    <row r="92" spans="1:5">
      <c r="A92" s="73" t="s">
        <v>154</v>
      </c>
      <c r="B92" s="74"/>
      <c r="C92" s="80"/>
      <c r="D92" s="30">
        <f>SUM(D93:D95)</f>
        <v>616080</v>
      </c>
      <c r="E92" s="30">
        <f>SUM(E93:E95)</f>
        <v>510557</v>
      </c>
    </row>
    <row r="93" spans="1:5">
      <c r="A93" s="22"/>
      <c r="B93" s="23" t="s">
        <v>155</v>
      </c>
      <c r="C93" s="24" t="s">
        <v>156</v>
      </c>
      <c r="D93" s="32">
        <v>286080</v>
      </c>
      <c r="E93" s="32">
        <v>282240</v>
      </c>
    </row>
    <row r="94" spans="1:5">
      <c r="A94" s="22"/>
      <c r="B94" s="23" t="s">
        <v>157</v>
      </c>
      <c r="C94" s="24" t="s">
        <v>158</v>
      </c>
      <c r="D94" s="32">
        <v>80000</v>
      </c>
      <c r="E94" s="32">
        <v>36317</v>
      </c>
    </row>
    <row r="95" spans="1:5">
      <c r="A95" s="22"/>
      <c r="B95" s="23" t="s">
        <v>159</v>
      </c>
      <c r="C95" s="24" t="s">
        <v>160</v>
      </c>
      <c r="D95" s="32">
        <v>250000</v>
      </c>
      <c r="E95" s="32">
        <v>192000</v>
      </c>
    </row>
    <row r="96" spans="1:5">
      <c r="A96" s="81" t="s">
        <v>161</v>
      </c>
      <c r="B96" s="82"/>
      <c r="C96" s="83"/>
      <c r="D96" s="119">
        <f>SUM(D97:D100)</f>
        <v>205000</v>
      </c>
      <c r="E96" s="119">
        <f>SUM(E97:E100)</f>
        <v>163915.58000000002</v>
      </c>
    </row>
    <row r="97" spans="1:5">
      <c r="A97" s="22"/>
      <c r="B97" s="23" t="s">
        <v>162</v>
      </c>
      <c r="C97" s="24" t="s">
        <v>163</v>
      </c>
      <c r="D97" s="33">
        <v>15000</v>
      </c>
      <c r="E97" s="33">
        <v>14856</v>
      </c>
    </row>
    <row r="98" spans="1:5">
      <c r="A98" s="63"/>
      <c r="B98" s="23" t="s">
        <v>164</v>
      </c>
      <c r="C98" s="24" t="s">
        <v>165</v>
      </c>
      <c r="D98" s="33">
        <v>105000</v>
      </c>
      <c r="E98" s="33">
        <v>60196.47</v>
      </c>
    </row>
    <row r="99" spans="1:5">
      <c r="A99" s="63"/>
      <c r="B99" s="23" t="s">
        <v>166</v>
      </c>
      <c r="C99" s="24" t="s">
        <v>167</v>
      </c>
      <c r="D99" s="33">
        <v>15000</v>
      </c>
      <c r="E99" s="33">
        <v>23487</v>
      </c>
    </row>
    <row r="100" spans="1:5">
      <c r="A100" s="63"/>
      <c r="B100" s="23" t="s">
        <v>168</v>
      </c>
      <c r="C100" s="24" t="s">
        <v>169</v>
      </c>
      <c r="D100" s="33">
        <v>70000</v>
      </c>
      <c r="E100" s="33">
        <v>65376.11</v>
      </c>
    </row>
    <row r="101" spans="1:5">
      <c r="A101" s="81" t="s">
        <v>170</v>
      </c>
      <c r="B101" s="82"/>
      <c r="C101" s="83"/>
      <c r="D101" s="30">
        <f>SUM(D102:D104)</f>
        <v>400000</v>
      </c>
      <c r="E101" s="30">
        <f>SUM(E102:E104)</f>
        <v>408905.57999999996</v>
      </c>
    </row>
    <row r="102" spans="1:5">
      <c r="A102" s="22"/>
      <c r="B102" s="23" t="s">
        <v>171</v>
      </c>
      <c r="C102" s="24" t="s">
        <v>172</v>
      </c>
      <c r="D102" s="33">
        <v>50000</v>
      </c>
      <c r="E102" s="33">
        <v>48477</v>
      </c>
    </row>
    <row r="103" spans="1:5">
      <c r="A103" s="22"/>
      <c r="B103" s="23" t="s">
        <v>173</v>
      </c>
      <c r="C103" s="24" t="s">
        <v>174</v>
      </c>
      <c r="D103" s="33">
        <v>300000</v>
      </c>
      <c r="E103" s="33">
        <v>285336.99</v>
      </c>
    </row>
    <row r="104" spans="1:5">
      <c r="A104" s="22"/>
      <c r="B104" s="23" t="s">
        <v>175</v>
      </c>
      <c r="C104" s="24" t="s">
        <v>176</v>
      </c>
      <c r="D104" s="33">
        <v>50000</v>
      </c>
      <c r="E104" s="33">
        <v>75091.59</v>
      </c>
    </row>
    <row r="105" spans="1:5">
      <c r="A105" s="81" t="s">
        <v>177</v>
      </c>
      <c r="B105" s="82"/>
      <c r="C105" s="83"/>
      <c r="D105" s="30">
        <f>SUM(D106:D108)</f>
        <v>134000</v>
      </c>
      <c r="E105" s="30">
        <f>SUM(E106:E108)</f>
        <v>133886.35</v>
      </c>
    </row>
    <row r="106" spans="1:5">
      <c r="A106" s="22"/>
      <c r="B106" s="23" t="s">
        <v>178</v>
      </c>
      <c r="C106" s="24" t="s">
        <v>179</v>
      </c>
      <c r="D106" s="33">
        <v>120000</v>
      </c>
      <c r="E106" s="33">
        <v>120000</v>
      </c>
    </row>
    <row r="107" spans="1:5">
      <c r="A107" s="22"/>
      <c r="B107" s="23" t="s">
        <v>180</v>
      </c>
      <c r="C107" s="24" t="s">
        <v>181</v>
      </c>
      <c r="D107" s="33">
        <v>8000</v>
      </c>
      <c r="E107" s="33">
        <v>7886.35</v>
      </c>
    </row>
    <row r="108" spans="1:5">
      <c r="A108" s="22"/>
      <c r="B108" s="23" t="s">
        <v>182</v>
      </c>
      <c r="C108" s="24" t="s">
        <v>183</v>
      </c>
      <c r="D108" s="33">
        <v>6000</v>
      </c>
      <c r="E108" s="33">
        <v>6000</v>
      </c>
    </row>
    <row r="109" spans="1:5">
      <c r="A109" s="84" t="s">
        <v>184</v>
      </c>
      <c r="B109" s="85"/>
      <c r="C109" s="86"/>
      <c r="D109" s="30">
        <f>SUM(D110:D117)</f>
        <v>4870000</v>
      </c>
      <c r="E109" s="30">
        <f>SUM(E110:E117)</f>
        <v>5190560.5500000007</v>
      </c>
    </row>
    <row r="110" spans="1:5">
      <c r="A110" s="22"/>
      <c r="B110" s="23" t="s">
        <v>185</v>
      </c>
      <c r="C110" s="24" t="s">
        <v>186</v>
      </c>
      <c r="D110" s="33">
        <v>850000</v>
      </c>
      <c r="E110" s="33">
        <v>847999</v>
      </c>
    </row>
    <row r="111" spans="1:5">
      <c r="A111" s="22"/>
      <c r="B111" s="23" t="s">
        <v>187</v>
      </c>
      <c r="C111" s="24" t="s">
        <v>188</v>
      </c>
      <c r="D111" s="33">
        <v>100000</v>
      </c>
      <c r="E111" s="33">
        <v>100000</v>
      </c>
    </row>
    <row r="112" spans="1:5">
      <c r="A112" s="22"/>
      <c r="B112" s="23" t="s">
        <v>189</v>
      </c>
      <c r="C112" s="24" t="s">
        <v>190</v>
      </c>
      <c r="D112" s="33">
        <v>60000</v>
      </c>
      <c r="E112" s="33">
        <v>59511.48</v>
      </c>
    </row>
    <row r="113" spans="1:5">
      <c r="A113" s="22"/>
      <c r="B113" s="23" t="s">
        <v>191</v>
      </c>
      <c r="C113" s="24" t="s">
        <v>192</v>
      </c>
      <c r="D113" s="33">
        <v>1160000</v>
      </c>
      <c r="E113" s="33">
        <v>1296210</v>
      </c>
    </row>
    <row r="114" spans="1:5">
      <c r="A114" s="22"/>
      <c r="B114" s="23" t="s">
        <v>193</v>
      </c>
      <c r="C114" s="24" t="s">
        <v>194</v>
      </c>
      <c r="D114" s="33">
        <v>1300000</v>
      </c>
      <c r="E114" s="33">
        <v>1593189</v>
      </c>
    </row>
    <row r="115" spans="1:5">
      <c r="A115" s="22"/>
      <c r="B115" s="23" t="s">
        <v>195</v>
      </c>
      <c r="C115" s="24" t="s">
        <v>196</v>
      </c>
      <c r="D115" s="79">
        <v>800000</v>
      </c>
      <c r="E115" s="117">
        <v>779800</v>
      </c>
    </row>
    <row r="116" spans="1:5">
      <c r="A116" s="22"/>
      <c r="B116" s="23" t="s">
        <v>197</v>
      </c>
      <c r="C116" s="24" t="s">
        <v>198</v>
      </c>
      <c r="D116" s="87">
        <v>250000</v>
      </c>
      <c r="E116" s="87">
        <v>169694</v>
      </c>
    </row>
    <row r="117" spans="1:5">
      <c r="A117" s="22"/>
      <c r="B117" s="23" t="s">
        <v>199</v>
      </c>
      <c r="C117" s="24" t="s">
        <v>200</v>
      </c>
      <c r="D117" s="32">
        <v>350000</v>
      </c>
      <c r="E117" s="32">
        <v>344157.07</v>
      </c>
    </row>
    <row r="118" spans="1:5">
      <c r="A118" s="81" t="s">
        <v>201</v>
      </c>
      <c r="B118" s="82"/>
      <c r="C118" s="83"/>
      <c r="D118" s="30">
        <f>SUM(D119:D120)</f>
        <v>375000</v>
      </c>
      <c r="E118" s="30">
        <f>SUM(E119:E120)</f>
        <v>180153.68</v>
      </c>
    </row>
    <row r="119" spans="1:5">
      <c r="A119" s="22"/>
      <c r="B119" s="23" t="s">
        <v>202</v>
      </c>
      <c r="C119" s="24" t="s">
        <v>203</v>
      </c>
      <c r="D119" s="87">
        <v>270000</v>
      </c>
      <c r="E119" s="87">
        <v>95736</v>
      </c>
    </row>
    <row r="120" spans="1:5">
      <c r="A120" s="22"/>
      <c r="B120" s="23" t="s">
        <v>204</v>
      </c>
      <c r="C120" s="24" t="s">
        <v>205</v>
      </c>
      <c r="D120" s="33">
        <v>105000</v>
      </c>
      <c r="E120" s="33">
        <v>84417.68</v>
      </c>
    </row>
    <row r="121" spans="1:5">
      <c r="A121" s="81" t="s">
        <v>206</v>
      </c>
      <c r="B121" s="82"/>
      <c r="C121" s="83"/>
      <c r="D121" s="30">
        <f>SUM(D122:D131)</f>
        <v>1132000</v>
      </c>
      <c r="E121" s="30">
        <f>SUM(E122:E131)</f>
        <v>1078372.26</v>
      </c>
    </row>
    <row r="122" spans="1:5">
      <c r="A122" s="22"/>
      <c r="B122" s="88" t="s">
        <v>207</v>
      </c>
      <c r="C122" s="89" t="s">
        <v>208</v>
      </c>
      <c r="D122" s="90">
        <v>392000</v>
      </c>
      <c r="E122" s="90">
        <v>396874</v>
      </c>
    </row>
    <row r="123" spans="1:5">
      <c r="A123" s="63"/>
      <c r="B123" s="91" t="s">
        <v>209</v>
      </c>
      <c r="C123" s="92" t="s">
        <v>210</v>
      </c>
      <c r="D123" s="93">
        <v>50000</v>
      </c>
      <c r="E123" s="93">
        <v>42913.75</v>
      </c>
    </row>
    <row r="124" spans="1:5">
      <c r="A124" s="22"/>
      <c r="B124" s="88" t="s">
        <v>211</v>
      </c>
      <c r="C124" s="89" t="s">
        <v>212</v>
      </c>
      <c r="D124" s="93">
        <v>25000</v>
      </c>
      <c r="E124" s="93">
        <v>24953</v>
      </c>
    </row>
    <row r="125" spans="1:5">
      <c r="A125" s="22"/>
      <c r="B125" s="88" t="s">
        <v>213</v>
      </c>
      <c r="C125" s="89" t="s">
        <v>214</v>
      </c>
      <c r="D125" s="94">
        <v>100000</v>
      </c>
      <c r="E125" s="94">
        <v>88500</v>
      </c>
    </row>
    <row r="126" spans="1:5">
      <c r="A126" s="22"/>
      <c r="B126" s="88" t="s">
        <v>215</v>
      </c>
      <c r="C126" s="89" t="s">
        <v>216</v>
      </c>
      <c r="D126" s="94">
        <v>125000</v>
      </c>
      <c r="E126" s="94">
        <v>88150.96</v>
      </c>
    </row>
    <row r="127" spans="1:5">
      <c r="A127" s="22"/>
      <c r="B127" s="88" t="s">
        <v>217</v>
      </c>
      <c r="C127" s="89" t="s">
        <v>218</v>
      </c>
      <c r="D127" s="95">
        <v>60000</v>
      </c>
      <c r="E127" s="95">
        <v>80000</v>
      </c>
    </row>
    <row r="128" spans="1:5">
      <c r="A128" s="22"/>
      <c r="B128" s="96" t="s">
        <v>219</v>
      </c>
      <c r="C128" s="97" t="s">
        <v>220</v>
      </c>
      <c r="D128" s="94">
        <v>150000</v>
      </c>
      <c r="E128" s="94">
        <v>191276.51</v>
      </c>
    </row>
    <row r="129" spans="1:5">
      <c r="A129" s="22"/>
      <c r="B129" s="96" t="s">
        <v>221</v>
      </c>
      <c r="C129" s="98" t="s">
        <v>222</v>
      </c>
      <c r="D129" s="94">
        <v>80000</v>
      </c>
      <c r="E129" s="94">
        <v>38529</v>
      </c>
    </row>
    <row r="130" spans="1:5">
      <c r="A130" s="22"/>
      <c r="B130" s="96" t="s">
        <v>223</v>
      </c>
      <c r="C130" s="98" t="s">
        <v>224</v>
      </c>
      <c r="D130" s="99">
        <v>100000</v>
      </c>
      <c r="E130" s="99">
        <v>76829.039999999994</v>
      </c>
    </row>
    <row r="131" spans="1:5">
      <c r="A131" s="22"/>
      <c r="B131" s="88" t="s">
        <v>225</v>
      </c>
      <c r="C131" s="100" t="s">
        <v>226</v>
      </c>
      <c r="D131" s="32">
        <v>50000</v>
      </c>
      <c r="E131" s="32">
        <v>50346</v>
      </c>
    </row>
    <row r="132" spans="1:5">
      <c r="A132" s="81" t="s">
        <v>227</v>
      </c>
      <c r="B132" s="82"/>
      <c r="C132" s="83"/>
      <c r="D132" s="30">
        <v>0</v>
      </c>
      <c r="E132" s="30">
        <v>0</v>
      </c>
    </row>
    <row r="133" spans="1:5">
      <c r="A133" s="101" t="s">
        <v>228</v>
      </c>
      <c r="B133" s="102"/>
      <c r="C133" s="103"/>
      <c r="D133" s="30">
        <f>SUM(D134:D139)</f>
        <v>2987425</v>
      </c>
      <c r="E133" s="30">
        <f>SUM(E134:E139)</f>
        <v>2960629</v>
      </c>
    </row>
    <row r="134" spans="1:5">
      <c r="A134" s="63"/>
      <c r="B134" s="23" t="s">
        <v>229</v>
      </c>
      <c r="C134" s="24" t="s">
        <v>230</v>
      </c>
      <c r="D134" s="33">
        <v>2125000</v>
      </c>
      <c r="E134" s="33">
        <v>2108198</v>
      </c>
    </row>
    <row r="135" spans="1:5">
      <c r="A135" s="63"/>
      <c r="B135" s="23" t="s">
        <v>231</v>
      </c>
      <c r="C135" s="24" t="s">
        <v>232</v>
      </c>
      <c r="D135" s="32">
        <f>D134*0.25</f>
        <v>531250</v>
      </c>
      <c r="E135" s="32">
        <v>505765</v>
      </c>
    </row>
    <row r="136" spans="1:5">
      <c r="A136" s="22"/>
      <c r="B136" s="23" t="s">
        <v>233</v>
      </c>
      <c r="C136" s="24" t="s">
        <v>234</v>
      </c>
      <c r="D136" s="32">
        <f>D134*0.09</f>
        <v>191250</v>
      </c>
      <c r="E136" s="32">
        <v>183542</v>
      </c>
    </row>
    <row r="137" spans="1:5">
      <c r="A137" s="22"/>
      <c r="B137" s="23" t="s">
        <v>235</v>
      </c>
      <c r="C137" s="24" t="s">
        <v>236</v>
      </c>
      <c r="D137" s="32">
        <f>D134*0.0042</f>
        <v>8925</v>
      </c>
      <c r="E137" s="32">
        <v>8568</v>
      </c>
    </row>
    <row r="138" spans="1:5">
      <c r="A138" s="22"/>
      <c r="B138" s="23" t="s">
        <v>237</v>
      </c>
      <c r="C138" s="24" t="s">
        <v>238</v>
      </c>
      <c r="D138" s="33">
        <v>36000</v>
      </c>
      <c r="E138" s="33">
        <v>50000</v>
      </c>
    </row>
    <row r="139" spans="1:5">
      <c r="A139" s="22"/>
      <c r="B139" s="23" t="s">
        <v>239</v>
      </c>
      <c r="C139" s="24" t="s">
        <v>240</v>
      </c>
      <c r="D139" s="33">
        <v>95000</v>
      </c>
      <c r="E139" s="33">
        <v>104556</v>
      </c>
    </row>
    <row r="140" spans="1:5">
      <c r="A140" s="101" t="s">
        <v>241</v>
      </c>
      <c r="B140" s="102"/>
      <c r="C140" s="103"/>
      <c r="D140" s="30">
        <f>SUM(D141:D150)</f>
        <v>2597000</v>
      </c>
      <c r="E140" s="30">
        <f>SUM(E141:E150)</f>
        <v>2442920</v>
      </c>
    </row>
    <row r="141" spans="1:5">
      <c r="A141" s="22"/>
      <c r="B141" s="23" t="s">
        <v>242</v>
      </c>
      <c r="C141" s="24" t="s">
        <v>243</v>
      </c>
      <c r="D141" s="104">
        <f>(40+15+10+5+5+5+5)*12*1000</f>
        <v>1020000</v>
      </c>
      <c r="E141" s="104">
        <v>1022500</v>
      </c>
    </row>
    <row r="142" spans="1:5">
      <c r="A142" s="63"/>
      <c r="B142" s="23" t="s">
        <v>244</v>
      </c>
      <c r="C142" s="24" t="s">
        <v>245</v>
      </c>
      <c r="D142" s="33">
        <v>94000</v>
      </c>
      <c r="E142" s="33">
        <v>94000</v>
      </c>
    </row>
    <row r="143" spans="1:5">
      <c r="A143" s="22"/>
      <c r="B143" s="23" t="s">
        <v>246</v>
      </c>
      <c r="C143" s="24" t="s">
        <v>247</v>
      </c>
      <c r="D143" s="33">
        <f>240000+120000+2*12*2000</f>
        <v>408000</v>
      </c>
      <c r="E143" s="33">
        <v>408000</v>
      </c>
    </row>
    <row r="144" spans="1:5">
      <c r="A144" s="22"/>
      <c r="B144" s="23" t="s">
        <v>248</v>
      </c>
      <c r="C144" s="24" t="s">
        <v>249</v>
      </c>
      <c r="D144" s="87">
        <v>45000</v>
      </c>
      <c r="E144" s="87">
        <v>43800</v>
      </c>
    </row>
    <row r="145" spans="1:5">
      <c r="A145" s="22"/>
      <c r="B145" s="23" t="s">
        <v>250</v>
      </c>
      <c r="C145" s="24" t="s">
        <v>251</v>
      </c>
      <c r="D145" s="87">
        <v>150000</v>
      </c>
      <c r="E145" s="87">
        <v>150000</v>
      </c>
    </row>
    <row r="146" spans="1:5">
      <c r="A146" s="22"/>
      <c r="B146" s="23" t="s">
        <v>252</v>
      </c>
      <c r="C146" s="24" t="s">
        <v>253</v>
      </c>
      <c r="D146" s="87">
        <v>20000</v>
      </c>
      <c r="E146" s="87">
        <v>19520</v>
      </c>
    </row>
    <row r="147" spans="1:5">
      <c r="A147" s="22"/>
      <c r="B147" s="23" t="s">
        <v>254</v>
      </c>
      <c r="C147" s="24" t="s">
        <v>255</v>
      </c>
      <c r="D147" s="87">
        <v>200000</v>
      </c>
      <c r="E147" s="87">
        <v>160000</v>
      </c>
    </row>
    <row r="148" spans="1:5" s="105" customFormat="1">
      <c r="A148" s="22"/>
      <c r="B148" s="23" t="s">
        <v>256</v>
      </c>
      <c r="C148" s="24" t="s">
        <v>257</v>
      </c>
      <c r="D148" s="87">
        <v>380000</v>
      </c>
      <c r="E148" s="87">
        <v>298400</v>
      </c>
    </row>
    <row r="149" spans="1:5">
      <c r="A149" s="22"/>
      <c r="B149" s="23" t="s">
        <v>258</v>
      </c>
      <c r="C149" s="24" t="s">
        <v>259</v>
      </c>
      <c r="D149" s="87">
        <v>30000</v>
      </c>
      <c r="E149" s="87">
        <v>30000</v>
      </c>
    </row>
    <row r="150" spans="1:5">
      <c r="A150" s="22"/>
      <c r="B150" s="23" t="s">
        <v>260</v>
      </c>
      <c r="C150" s="24" t="s">
        <v>261</v>
      </c>
      <c r="D150" s="33">
        <v>250000</v>
      </c>
      <c r="E150" s="33">
        <v>216700</v>
      </c>
    </row>
    <row r="151" spans="1:5">
      <c r="A151" s="106" t="s">
        <v>262</v>
      </c>
      <c r="B151" s="107"/>
      <c r="C151" s="108"/>
      <c r="D151" s="30">
        <f>SUM(D152:D162)</f>
        <v>415000</v>
      </c>
      <c r="E151" s="30">
        <f>SUM(E152:E162)</f>
        <v>464237.14999999997</v>
      </c>
    </row>
    <row r="152" spans="1:5">
      <c r="A152" s="22"/>
      <c r="B152" s="23" t="s">
        <v>263</v>
      </c>
      <c r="C152" s="24" t="s">
        <v>264</v>
      </c>
      <c r="D152" s="33">
        <v>100000</v>
      </c>
      <c r="E152" s="33">
        <v>128131.09</v>
      </c>
    </row>
    <row r="153" spans="1:5">
      <c r="A153" s="63"/>
      <c r="B153" s="23" t="s">
        <v>265</v>
      </c>
      <c r="C153" s="24" t="s">
        <v>266</v>
      </c>
      <c r="D153" s="87">
        <v>120000</v>
      </c>
      <c r="E153" s="87">
        <v>135233</v>
      </c>
    </row>
    <row r="154" spans="1:5">
      <c r="A154" s="22"/>
      <c r="B154" s="23" t="s">
        <v>267</v>
      </c>
      <c r="C154" s="24" t="s">
        <v>268</v>
      </c>
      <c r="D154" s="87">
        <v>70000</v>
      </c>
      <c r="E154" s="87">
        <v>76135</v>
      </c>
    </row>
    <row r="155" spans="1:5">
      <c r="A155" s="22"/>
      <c r="B155" s="23" t="s">
        <v>269</v>
      </c>
      <c r="C155" s="24" t="s">
        <v>270</v>
      </c>
      <c r="D155" s="33">
        <v>35000</v>
      </c>
      <c r="E155" s="33">
        <v>27171</v>
      </c>
    </row>
    <row r="156" spans="1:5">
      <c r="A156" s="22"/>
      <c r="B156" s="23" t="s">
        <v>271</v>
      </c>
      <c r="C156" s="24" t="s">
        <v>272</v>
      </c>
      <c r="D156" s="33">
        <v>5000</v>
      </c>
      <c r="E156" s="33">
        <v>6924</v>
      </c>
    </row>
    <row r="157" spans="1:5">
      <c r="A157" s="22"/>
      <c r="B157" s="23" t="s">
        <v>273</v>
      </c>
      <c r="C157" s="24" t="s">
        <v>274</v>
      </c>
      <c r="D157" s="33">
        <v>40000</v>
      </c>
      <c r="E157" s="33">
        <v>27051</v>
      </c>
    </row>
    <row r="158" spans="1:5">
      <c r="A158" s="22"/>
      <c r="B158" s="23" t="s">
        <v>275</v>
      </c>
      <c r="C158" s="24" t="s">
        <v>276</v>
      </c>
      <c r="D158" s="33">
        <v>5000</v>
      </c>
      <c r="E158" s="33">
        <v>0</v>
      </c>
    </row>
    <row r="159" spans="1:5">
      <c r="A159" s="22"/>
      <c r="B159" s="23" t="s">
        <v>277</v>
      </c>
      <c r="C159" s="24" t="s">
        <v>278</v>
      </c>
      <c r="D159" s="87">
        <v>10000</v>
      </c>
      <c r="E159" s="87">
        <v>14067</v>
      </c>
    </row>
    <row r="160" spans="1:5">
      <c r="A160" s="22"/>
      <c r="B160" s="23" t="s">
        <v>279</v>
      </c>
      <c r="C160" s="24" t="s">
        <v>280</v>
      </c>
      <c r="D160" s="33">
        <v>5000</v>
      </c>
      <c r="E160" s="33">
        <v>6977</v>
      </c>
    </row>
    <row r="161" spans="1:5">
      <c r="A161" s="22"/>
      <c r="B161" s="23" t="s">
        <v>281</v>
      </c>
      <c r="C161" s="24" t="s">
        <v>282</v>
      </c>
      <c r="D161" s="33">
        <v>5000</v>
      </c>
      <c r="E161" s="33">
        <v>0</v>
      </c>
    </row>
    <row r="162" spans="1:5">
      <c r="A162" s="22"/>
      <c r="B162" s="23" t="s">
        <v>283</v>
      </c>
      <c r="C162" s="24" t="s">
        <v>284</v>
      </c>
      <c r="D162" s="33">
        <v>20000</v>
      </c>
      <c r="E162" s="33">
        <v>42548.06</v>
      </c>
    </row>
    <row r="163" spans="1:5">
      <c r="A163" s="106" t="s">
        <v>285</v>
      </c>
      <c r="B163" s="107"/>
      <c r="C163" s="108"/>
      <c r="D163" s="30">
        <f>SUM(D164:D176)</f>
        <v>721355</v>
      </c>
      <c r="E163" s="30">
        <f>SUM(E164:E177)</f>
        <v>800698.01</v>
      </c>
    </row>
    <row r="164" spans="1:5">
      <c r="A164" s="22"/>
      <c r="B164" s="23" t="s">
        <v>286</v>
      </c>
      <c r="C164" s="24" t="s">
        <v>287</v>
      </c>
      <c r="D164" s="109">
        <v>320000</v>
      </c>
      <c r="E164" s="109">
        <v>437371.34</v>
      </c>
    </row>
    <row r="165" spans="1:5">
      <c r="A165" s="63"/>
      <c r="B165" s="23" t="s">
        <v>288</v>
      </c>
      <c r="C165" s="24" t="s">
        <v>289</v>
      </c>
      <c r="D165" s="33">
        <v>7000</v>
      </c>
      <c r="E165" s="33">
        <v>7841</v>
      </c>
    </row>
    <row r="166" spans="1:5">
      <c r="A166" s="22"/>
      <c r="B166" s="23" t="s">
        <v>290</v>
      </c>
      <c r="C166" s="24" t="s">
        <v>291</v>
      </c>
      <c r="D166" s="109">
        <v>25000</v>
      </c>
      <c r="E166" s="109">
        <v>21901.71</v>
      </c>
    </row>
    <row r="167" spans="1:5">
      <c r="A167" s="22"/>
      <c r="B167" s="23" t="s">
        <v>292</v>
      </c>
      <c r="C167" s="24" t="s">
        <v>293</v>
      </c>
      <c r="D167" s="33">
        <v>40000</v>
      </c>
      <c r="E167" s="33">
        <v>37779.68</v>
      </c>
    </row>
    <row r="168" spans="1:5">
      <c r="A168" s="22"/>
      <c r="B168" s="23" t="s">
        <v>294</v>
      </c>
      <c r="C168" s="24" t="s">
        <v>295</v>
      </c>
      <c r="D168" s="33">
        <v>32000</v>
      </c>
      <c r="E168" s="33">
        <v>30049.85</v>
      </c>
    </row>
    <row r="169" spans="1:5">
      <c r="A169" s="22"/>
      <c r="B169" s="23" t="s">
        <v>296</v>
      </c>
      <c r="C169" s="24" t="s">
        <v>297</v>
      </c>
      <c r="D169" s="33">
        <v>50000</v>
      </c>
      <c r="E169" s="33">
        <v>44875</v>
      </c>
    </row>
    <row r="170" spans="1:5">
      <c r="A170" s="22"/>
      <c r="B170" s="23" t="s">
        <v>298</v>
      </c>
      <c r="C170" s="24" t="s">
        <v>299</v>
      </c>
      <c r="D170" s="33">
        <v>35000</v>
      </c>
      <c r="E170" s="33">
        <v>28596</v>
      </c>
    </row>
    <row r="171" spans="1:5">
      <c r="A171" s="22"/>
      <c r="B171" s="23" t="s">
        <v>300</v>
      </c>
      <c r="C171" s="24" t="s">
        <v>301</v>
      </c>
      <c r="D171" s="33">
        <v>30000</v>
      </c>
      <c r="E171" s="33">
        <v>0</v>
      </c>
    </row>
    <row r="172" spans="1:5">
      <c r="A172" s="22"/>
      <c r="B172" s="23" t="s">
        <v>302</v>
      </c>
      <c r="C172" s="24" t="s">
        <v>303</v>
      </c>
      <c r="D172" s="33">
        <v>50000</v>
      </c>
      <c r="E172" s="33">
        <v>40076.199999999997</v>
      </c>
    </row>
    <row r="173" spans="1:5">
      <c r="A173" s="22"/>
      <c r="B173" s="23" t="s">
        <v>304</v>
      </c>
      <c r="C173" s="24" t="s">
        <v>305</v>
      </c>
      <c r="D173" s="33">
        <v>15000</v>
      </c>
      <c r="E173" s="33">
        <v>22396.14</v>
      </c>
    </row>
    <row r="174" spans="1:5">
      <c r="A174" s="22"/>
      <c r="B174" s="23" t="s">
        <v>306</v>
      </c>
      <c r="C174" s="24" t="s">
        <v>307</v>
      </c>
      <c r="D174" s="33">
        <v>75000</v>
      </c>
      <c r="E174" s="33">
        <v>78071.08</v>
      </c>
    </row>
    <row r="175" spans="1:5" ht="15" customHeight="1">
      <c r="A175" s="22"/>
      <c r="B175" s="23" t="s">
        <v>308</v>
      </c>
      <c r="C175" s="24" t="s">
        <v>309</v>
      </c>
      <c r="D175" s="33">
        <v>15000</v>
      </c>
      <c r="E175" s="79">
        <v>14700.01</v>
      </c>
    </row>
    <row r="176" spans="1:5">
      <c r="A176" s="110"/>
      <c r="B176" s="23" t="s">
        <v>310</v>
      </c>
      <c r="C176" s="24" t="s">
        <v>311</v>
      </c>
      <c r="D176" s="33">
        <f>19955+7400</f>
        <v>27355</v>
      </c>
      <c r="E176" s="33">
        <v>8000</v>
      </c>
    </row>
    <row r="177" spans="1:5" ht="15.75" thickBot="1">
      <c r="A177" s="110"/>
      <c r="B177" s="23" t="s">
        <v>312</v>
      </c>
      <c r="C177" s="24" t="s">
        <v>313</v>
      </c>
      <c r="D177" s="33"/>
      <c r="E177" s="33">
        <f>21780+7260</f>
        <v>29040</v>
      </c>
    </row>
    <row r="178" spans="1:5" ht="15.75" thickBot="1">
      <c r="A178" s="111" t="s">
        <v>314</v>
      </c>
      <c r="B178" s="52"/>
      <c r="C178" s="112"/>
      <c r="D178" s="54">
        <f>D163+D151+D140+D133+D132+D121+D118+D109+D105+D101+D96+D92+D86+D74+D69+D54+D42</f>
        <v>20214960</v>
      </c>
      <c r="E178" s="54">
        <f>E163+E151+E140+E133+E132+E121+E118+E109+E105+E101+E96+E92+E86+E74+E69+E54+E42</f>
        <v>20154642.359999999</v>
      </c>
    </row>
    <row r="179" spans="1:5" ht="15.75" thickBot="1">
      <c r="A179" s="113"/>
      <c r="B179" s="114"/>
      <c r="C179" s="5"/>
    </row>
    <row r="180" spans="1:5" ht="15.75" thickBot="1">
      <c r="A180" s="111" t="s">
        <v>315</v>
      </c>
      <c r="B180" s="115"/>
      <c r="C180" s="116"/>
      <c r="D180" s="120">
        <f>D38-D178</f>
        <v>-1700000</v>
      </c>
      <c r="E180" s="120">
        <f>E38-E178</f>
        <v>537818.33999999985</v>
      </c>
    </row>
    <row r="181" spans="1:5">
      <c r="C181" s="58"/>
    </row>
    <row r="182" spans="1:5">
      <c r="C182" s="58"/>
    </row>
    <row r="183" spans="1:5">
      <c r="C183" s="58"/>
    </row>
    <row r="184" spans="1:5">
      <c r="C184" s="58"/>
    </row>
    <row r="185" spans="1:5">
      <c r="C185" s="58"/>
    </row>
    <row r="186" spans="1:5">
      <c r="C186" s="58"/>
    </row>
    <row r="187" spans="1:5">
      <c r="C187" s="58"/>
    </row>
    <row r="188" spans="1:5">
      <c r="C188" s="58"/>
    </row>
    <row r="189" spans="1:5">
      <c r="C189" s="58"/>
    </row>
    <row r="190" spans="1:5">
      <c r="C190" s="58"/>
    </row>
    <row r="191" spans="1:5">
      <c r="C191" s="58"/>
    </row>
    <row r="192" spans="1:5">
      <c r="C192" s="58"/>
    </row>
    <row r="193" spans="3:3">
      <c r="C193" s="58"/>
    </row>
    <row r="194" spans="3:3">
      <c r="C194" s="58"/>
    </row>
    <row r="195" spans="3:3">
      <c r="C195" s="58"/>
    </row>
    <row r="196" spans="3:3">
      <c r="C196" s="58"/>
    </row>
    <row r="197" spans="3:3">
      <c r="C197" s="58"/>
    </row>
    <row r="198" spans="3:3">
      <c r="C198" s="58"/>
    </row>
    <row r="199" spans="3:3">
      <c r="C199" s="58"/>
    </row>
    <row r="200" spans="3:3">
      <c r="C200" s="58"/>
    </row>
    <row r="201" spans="3:3">
      <c r="C201" s="58"/>
    </row>
    <row r="202" spans="3:3">
      <c r="C202" s="58"/>
    </row>
    <row r="203" spans="3:3">
      <c r="C203" s="58"/>
    </row>
    <row r="204" spans="3:3">
      <c r="C204" s="58"/>
    </row>
    <row r="205" spans="3:3">
      <c r="C205" s="58"/>
    </row>
    <row r="206" spans="3:3">
      <c r="C206" s="58"/>
    </row>
    <row r="207" spans="3:3">
      <c r="C207" s="58"/>
    </row>
    <row r="208" spans="3:3">
      <c r="C208" s="58"/>
    </row>
    <row r="209" spans="3:3">
      <c r="C209" s="58"/>
    </row>
    <row r="210" spans="3:3">
      <c r="C210" s="58"/>
    </row>
    <row r="211" spans="3:3">
      <c r="C211" s="58"/>
    </row>
    <row r="212" spans="3:3">
      <c r="C212" s="58"/>
    </row>
    <row r="213" spans="3:3">
      <c r="C213" s="58"/>
    </row>
    <row r="214" spans="3:3">
      <c r="C214" s="58"/>
    </row>
    <row r="215" spans="3:3">
      <c r="C215" s="58"/>
    </row>
    <row r="216" spans="3:3">
      <c r="C216" s="58"/>
    </row>
    <row r="217" spans="3:3">
      <c r="C217" s="58"/>
    </row>
    <row r="218" spans="3:3">
      <c r="C218" s="58"/>
    </row>
    <row r="219" spans="3:3">
      <c r="C219" s="58"/>
    </row>
    <row r="220" spans="3:3">
      <c r="C220" s="58"/>
    </row>
    <row r="221" spans="3:3">
      <c r="C221" s="58"/>
    </row>
    <row r="222" spans="3:3">
      <c r="C222" s="58"/>
    </row>
    <row r="223" spans="3:3">
      <c r="C223" s="58"/>
    </row>
    <row r="224" spans="3:3">
      <c r="C224" s="58"/>
    </row>
    <row r="225" spans="3:3">
      <c r="C225" s="58"/>
    </row>
    <row r="226" spans="3:3">
      <c r="C226" s="58"/>
    </row>
    <row r="227" spans="3:3">
      <c r="C227" s="58"/>
    </row>
    <row r="228" spans="3:3">
      <c r="C228" s="58"/>
    </row>
    <row r="229" spans="3:3">
      <c r="C229" s="58"/>
    </row>
    <row r="230" spans="3:3">
      <c r="C230" s="58"/>
    </row>
    <row r="231" spans="3:3">
      <c r="C231" s="58"/>
    </row>
    <row r="232" spans="3:3">
      <c r="C232" s="58"/>
    </row>
    <row r="233" spans="3:3">
      <c r="C233" s="58"/>
    </row>
    <row r="234" spans="3:3">
      <c r="C234" s="58"/>
    </row>
    <row r="235" spans="3:3">
      <c r="C235" s="58"/>
    </row>
    <row r="236" spans="3:3">
      <c r="C236" s="58"/>
    </row>
    <row r="237" spans="3:3">
      <c r="C237" s="58"/>
    </row>
    <row r="238" spans="3:3">
      <c r="C238" s="58"/>
    </row>
    <row r="239" spans="3:3">
      <c r="C239" s="58"/>
    </row>
    <row r="240" spans="3:3">
      <c r="C240" s="58"/>
    </row>
    <row r="241" spans="3:3">
      <c r="C241" s="58"/>
    </row>
    <row r="242" spans="3:3">
      <c r="C242" s="58"/>
    </row>
    <row r="243" spans="3:3">
      <c r="C243" s="58"/>
    </row>
    <row r="244" spans="3:3">
      <c r="C244" s="58"/>
    </row>
    <row r="245" spans="3:3">
      <c r="C245" s="58"/>
    </row>
    <row r="246" spans="3:3">
      <c r="C246" s="58"/>
    </row>
    <row r="247" spans="3:3">
      <c r="C247" s="58"/>
    </row>
    <row r="248" spans="3:3">
      <c r="C248" s="58"/>
    </row>
    <row r="249" spans="3:3">
      <c r="C249" s="58"/>
    </row>
    <row r="250" spans="3:3">
      <c r="C250" s="58"/>
    </row>
    <row r="251" spans="3:3">
      <c r="C251" s="58"/>
    </row>
    <row r="252" spans="3:3">
      <c r="C252" s="58"/>
    </row>
    <row r="253" spans="3:3">
      <c r="C253" s="58"/>
    </row>
    <row r="254" spans="3:3">
      <c r="C254" s="58"/>
    </row>
    <row r="255" spans="3:3">
      <c r="C255" s="58"/>
    </row>
    <row r="256" spans="3:3">
      <c r="C256" s="58"/>
    </row>
    <row r="257" spans="3:3">
      <c r="C257" s="58"/>
    </row>
    <row r="258" spans="3:3">
      <c r="C258" s="58"/>
    </row>
    <row r="259" spans="3:3">
      <c r="C259" s="58"/>
    </row>
    <row r="260" spans="3:3">
      <c r="C260" s="58"/>
    </row>
    <row r="261" spans="3:3">
      <c r="C261" s="58"/>
    </row>
    <row r="262" spans="3:3">
      <c r="C262" s="58"/>
    </row>
    <row r="263" spans="3:3">
      <c r="C263" s="58"/>
    </row>
    <row r="264" spans="3:3">
      <c r="C264" s="58"/>
    </row>
    <row r="265" spans="3:3">
      <c r="C265" s="58"/>
    </row>
    <row r="266" spans="3:3">
      <c r="C266" s="58"/>
    </row>
    <row r="267" spans="3:3">
      <c r="C267" s="58"/>
    </row>
    <row r="268" spans="3:3">
      <c r="C268" s="58"/>
    </row>
    <row r="269" spans="3:3">
      <c r="C269" s="58"/>
    </row>
    <row r="270" spans="3:3">
      <c r="C270" s="58"/>
    </row>
    <row r="271" spans="3:3">
      <c r="C271" s="58"/>
    </row>
    <row r="272" spans="3:3">
      <c r="C272" s="58"/>
    </row>
    <row r="273" spans="3:3">
      <c r="C273" s="58"/>
    </row>
    <row r="274" spans="3:3">
      <c r="C274" s="58"/>
    </row>
    <row r="275" spans="3:3">
      <c r="C275" s="58"/>
    </row>
    <row r="276" spans="3:3">
      <c r="C276" s="58"/>
    </row>
    <row r="277" spans="3:3">
      <c r="C277" s="58"/>
    </row>
    <row r="278" spans="3:3">
      <c r="C278" s="58"/>
    </row>
    <row r="279" spans="3:3">
      <c r="C279" s="58"/>
    </row>
    <row r="280" spans="3:3">
      <c r="C280" s="58"/>
    </row>
    <row r="281" spans="3:3">
      <c r="C281" s="58"/>
    </row>
    <row r="282" spans="3:3">
      <c r="C282" s="58"/>
    </row>
    <row r="283" spans="3:3">
      <c r="C283" s="58"/>
    </row>
    <row r="284" spans="3:3">
      <c r="C284" s="58"/>
    </row>
    <row r="285" spans="3:3">
      <c r="C285" s="58"/>
    </row>
    <row r="286" spans="3:3">
      <c r="C286" s="58"/>
    </row>
    <row r="287" spans="3:3">
      <c r="C287" s="58"/>
    </row>
    <row r="288" spans="3:3">
      <c r="C288" s="58"/>
    </row>
    <row r="289" spans="3:3">
      <c r="C289" s="58"/>
    </row>
    <row r="290" spans="3:3">
      <c r="C290" s="58"/>
    </row>
    <row r="291" spans="3:3">
      <c r="C291" s="58"/>
    </row>
    <row r="292" spans="3:3">
      <c r="C292" s="58"/>
    </row>
    <row r="293" spans="3:3">
      <c r="C293" s="58"/>
    </row>
    <row r="294" spans="3:3">
      <c r="C294" s="58"/>
    </row>
    <row r="295" spans="3:3">
      <c r="C295" s="58"/>
    </row>
    <row r="296" spans="3:3">
      <c r="C296" s="58"/>
    </row>
    <row r="297" spans="3:3">
      <c r="C297" s="58"/>
    </row>
    <row r="298" spans="3:3">
      <c r="C298" s="58"/>
    </row>
    <row r="299" spans="3:3">
      <c r="C299" s="58"/>
    </row>
    <row r="300" spans="3:3">
      <c r="C300" s="58"/>
    </row>
    <row r="301" spans="3:3">
      <c r="C301" s="58"/>
    </row>
    <row r="302" spans="3:3">
      <c r="C302" s="58"/>
    </row>
    <row r="303" spans="3:3">
      <c r="C303" s="58"/>
    </row>
    <row r="304" spans="3:3">
      <c r="C304" s="58"/>
    </row>
    <row r="305" spans="3:3">
      <c r="C305" s="58"/>
    </row>
    <row r="306" spans="3:3">
      <c r="C306" s="58"/>
    </row>
    <row r="307" spans="3:3">
      <c r="C307" s="58"/>
    </row>
    <row r="308" spans="3:3">
      <c r="C308" s="58"/>
    </row>
    <row r="309" spans="3:3">
      <c r="C309" s="58"/>
    </row>
    <row r="310" spans="3:3">
      <c r="C310" s="58"/>
    </row>
    <row r="311" spans="3:3">
      <c r="C311" s="58"/>
    </row>
    <row r="312" spans="3:3">
      <c r="C312" s="58"/>
    </row>
    <row r="313" spans="3:3">
      <c r="C313" s="58"/>
    </row>
    <row r="314" spans="3:3">
      <c r="C314" s="58"/>
    </row>
    <row r="315" spans="3:3">
      <c r="C315" s="58"/>
    </row>
    <row r="316" spans="3:3">
      <c r="C316" s="58"/>
    </row>
    <row r="317" spans="3:3">
      <c r="C317" s="58"/>
    </row>
    <row r="318" spans="3:3">
      <c r="C318" s="58"/>
    </row>
    <row r="319" spans="3:3">
      <c r="C319" s="58"/>
    </row>
    <row r="320" spans="3:3">
      <c r="C320" s="58"/>
    </row>
    <row r="321" spans="3:3">
      <c r="C321" s="58"/>
    </row>
    <row r="322" spans="3:3">
      <c r="C322" s="58"/>
    </row>
    <row r="323" spans="3:3">
      <c r="C323" s="58"/>
    </row>
    <row r="324" spans="3:3">
      <c r="C324" s="58"/>
    </row>
    <row r="325" spans="3:3">
      <c r="C325" s="58"/>
    </row>
    <row r="326" spans="3:3">
      <c r="C326" s="58"/>
    </row>
    <row r="327" spans="3:3">
      <c r="C327" s="58"/>
    </row>
    <row r="328" spans="3:3">
      <c r="C328" s="58"/>
    </row>
    <row r="329" spans="3:3">
      <c r="C329" s="58"/>
    </row>
    <row r="330" spans="3:3">
      <c r="C330" s="58"/>
    </row>
    <row r="331" spans="3:3">
      <c r="C331" s="58"/>
    </row>
    <row r="332" spans="3:3">
      <c r="C332" s="58"/>
    </row>
    <row r="333" spans="3:3">
      <c r="C333" s="58"/>
    </row>
    <row r="334" spans="3:3">
      <c r="C334" s="58"/>
    </row>
    <row r="335" spans="3:3">
      <c r="C335" s="58"/>
    </row>
    <row r="336" spans="3:3">
      <c r="C336" s="58"/>
    </row>
    <row r="337" spans="3:3">
      <c r="C337" s="58"/>
    </row>
    <row r="338" spans="3:3">
      <c r="C338" s="58"/>
    </row>
    <row r="339" spans="3:3">
      <c r="C339" s="58"/>
    </row>
    <row r="340" spans="3:3">
      <c r="C340" s="58"/>
    </row>
    <row r="341" spans="3:3">
      <c r="C341" s="58"/>
    </row>
    <row r="342" spans="3:3">
      <c r="C342" s="58"/>
    </row>
    <row r="343" spans="3:3">
      <c r="C343" s="58"/>
    </row>
    <row r="344" spans="3:3">
      <c r="C344" s="58"/>
    </row>
    <row r="345" spans="3:3">
      <c r="C345" s="58"/>
    </row>
    <row r="346" spans="3:3">
      <c r="C346" s="58"/>
    </row>
    <row r="347" spans="3:3">
      <c r="C347" s="58"/>
    </row>
    <row r="348" spans="3:3">
      <c r="C348" s="58"/>
    </row>
    <row r="349" spans="3:3">
      <c r="C349" s="58"/>
    </row>
    <row r="350" spans="3:3">
      <c r="C350" s="58"/>
    </row>
    <row r="351" spans="3:3">
      <c r="C351" s="58"/>
    </row>
    <row r="352" spans="3:3">
      <c r="C352" s="58"/>
    </row>
    <row r="353" spans="3:3">
      <c r="C353" s="58"/>
    </row>
    <row r="354" spans="3:3">
      <c r="C354" s="58"/>
    </row>
    <row r="355" spans="3:3">
      <c r="C355" s="58"/>
    </row>
    <row r="356" spans="3:3">
      <c r="C356" s="58"/>
    </row>
    <row r="357" spans="3:3">
      <c r="C357" s="58"/>
    </row>
    <row r="358" spans="3:3">
      <c r="C358" s="58"/>
    </row>
    <row r="359" spans="3:3">
      <c r="C359" s="58"/>
    </row>
    <row r="360" spans="3:3">
      <c r="C360" s="58"/>
    </row>
    <row r="361" spans="3:3">
      <c r="C361" s="58"/>
    </row>
    <row r="362" spans="3:3">
      <c r="C362" s="58"/>
    </row>
    <row r="363" spans="3:3">
      <c r="C363" s="58"/>
    </row>
    <row r="364" spans="3:3">
      <c r="C364" s="58"/>
    </row>
    <row r="365" spans="3:3">
      <c r="C365" s="58"/>
    </row>
    <row r="366" spans="3:3">
      <c r="C366" s="58"/>
    </row>
    <row r="367" spans="3:3">
      <c r="C367" s="58"/>
    </row>
    <row r="368" spans="3:3">
      <c r="C368" s="58"/>
    </row>
    <row r="369" spans="3:3">
      <c r="C369" s="58"/>
    </row>
    <row r="370" spans="3:3">
      <c r="C370" s="58"/>
    </row>
    <row r="371" spans="3:3">
      <c r="C371" s="58"/>
    </row>
    <row r="372" spans="3:3">
      <c r="C372" s="58"/>
    </row>
    <row r="373" spans="3:3">
      <c r="C373" s="58"/>
    </row>
    <row r="374" spans="3:3">
      <c r="C374" s="58"/>
    </row>
    <row r="375" spans="3:3">
      <c r="C375" s="58"/>
    </row>
    <row r="376" spans="3:3">
      <c r="C376" s="58"/>
    </row>
    <row r="377" spans="3:3">
      <c r="C377" s="58"/>
    </row>
    <row r="378" spans="3:3">
      <c r="C378" s="58"/>
    </row>
    <row r="379" spans="3:3">
      <c r="C379" s="58"/>
    </row>
    <row r="380" spans="3:3">
      <c r="C380" s="58"/>
    </row>
    <row r="381" spans="3:3">
      <c r="C381" s="58"/>
    </row>
    <row r="382" spans="3:3">
      <c r="C382" s="58"/>
    </row>
    <row r="383" spans="3:3">
      <c r="C383" s="58"/>
    </row>
    <row r="384" spans="3:3">
      <c r="C384" s="58"/>
    </row>
    <row r="385" spans="3:3">
      <c r="C385" s="58"/>
    </row>
    <row r="386" spans="3:3">
      <c r="C386" s="58"/>
    </row>
    <row r="387" spans="3:3">
      <c r="C387" s="58"/>
    </row>
    <row r="388" spans="3:3">
      <c r="C388" s="58"/>
    </row>
    <row r="389" spans="3:3">
      <c r="C389" s="58"/>
    </row>
    <row r="390" spans="3:3">
      <c r="C390" s="58"/>
    </row>
    <row r="391" spans="3:3">
      <c r="C391" s="58"/>
    </row>
    <row r="392" spans="3:3">
      <c r="C392" s="58"/>
    </row>
    <row r="393" spans="3:3">
      <c r="C393" s="58"/>
    </row>
    <row r="394" spans="3:3">
      <c r="C394" s="58"/>
    </row>
    <row r="395" spans="3:3">
      <c r="C395" s="58"/>
    </row>
    <row r="396" spans="3:3">
      <c r="C396" s="58"/>
    </row>
    <row r="397" spans="3:3">
      <c r="C397" s="58"/>
    </row>
    <row r="398" spans="3:3">
      <c r="C398" s="58"/>
    </row>
    <row r="399" spans="3:3">
      <c r="C399" s="58"/>
    </row>
    <row r="400" spans="3:3">
      <c r="C400" s="58"/>
    </row>
    <row r="401" spans="3:3">
      <c r="C401" s="58"/>
    </row>
    <row r="402" spans="3:3">
      <c r="C402" s="58"/>
    </row>
    <row r="403" spans="3:3">
      <c r="C403" s="58"/>
    </row>
    <row r="404" spans="3:3">
      <c r="C404" s="58"/>
    </row>
    <row r="405" spans="3:3">
      <c r="C405" s="58"/>
    </row>
    <row r="406" spans="3:3">
      <c r="C406" s="58"/>
    </row>
    <row r="407" spans="3:3">
      <c r="C407" s="58"/>
    </row>
    <row r="408" spans="3:3">
      <c r="C408" s="58"/>
    </row>
    <row r="409" spans="3:3">
      <c r="C409" s="58"/>
    </row>
    <row r="410" spans="3:3">
      <c r="C410" s="58"/>
    </row>
    <row r="411" spans="3:3">
      <c r="C411" s="58"/>
    </row>
    <row r="412" spans="3:3">
      <c r="C412" s="58"/>
    </row>
    <row r="413" spans="3:3">
      <c r="C413" s="58"/>
    </row>
    <row r="414" spans="3:3">
      <c r="C414" s="58"/>
    </row>
    <row r="415" spans="3:3">
      <c r="C415" s="58"/>
    </row>
    <row r="416" spans="3:3">
      <c r="C416" s="58"/>
    </row>
    <row r="417" spans="3:3">
      <c r="C417" s="58"/>
    </row>
    <row r="418" spans="3:3">
      <c r="C418" s="58"/>
    </row>
    <row r="419" spans="3:3">
      <c r="C419" s="58"/>
    </row>
    <row r="420" spans="3:3">
      <c r="C420" s="58"/>
    </row>
    <row r="421" spans="3:3">
      <c r="C421" s="58"/>
    </row>
    <row r="422" spans="3:3">
      <c r="C422" s="58"/>
    </row>
    <row r="423" spans="3:3">
      <c r="C423" s="58"/>
    </row>
    <row r="424" spans="3:3">
      <c r="C424" s="58"/>
    </row>
    <row r="425" spans="3:3">
      <c r="C425" s="58"/>
    </row>
    <row r="426" spans="3:3">
      <c r="C426" s="58"/>
    </row>
    <row r="427" spans="3:3">
      <c r="C427" s="58"/>
    </row>
    <row r="428" spans="3:3">
      <c r="C428" s="58"/>
    </row>
    <row r="429" spans="3:3">
      <c r="C429" s="58"/>
    </row>
    <row r="430" spans="3:3">
      <c r="C430" s="58"/>
    </row>
    <row r="431" spans="3:3">
      <c r="C431" s="58"/>
    </row>
    <row r="432" spans="3:3">
      <c r="C432" s="58"/>
    </row>
    <row r="433" spans="3:3">
      <c r="C433" s="58"/>
    </row>
    <row r="434" spans="3:3">
      <c r="C434" s="58"/>
    </row>
    <row r="435" spans="3:3">
      <c r="C435" s="58"/>
    </row>
    <row r="436" spans="3:3">
      <c r="C436" s="58"/>
    </row>
    <row r="437" spans="3:3">
      <c r="C437" s="58"/>
    </row>
    <row r="438" spans="3:3">
      <c r="C438" s="58"/>
    </row>
    <row r="439" spans="3:3">
      <c r="C439" s="58"/>
    </row>
    <row r="440" spans="3:3">
      <c r="C440" s="58"/>
    </row>
    <row r="441" spans="3:3">
      <c r="C441" s="58"/>
    </row>
    <row r="442" spans="3:3">
      <c r="C442" s="58"/>
    </row>
    <row r="443" spans="3:3">
      <c r="C443" s="58"/>
    </row>
    <row r="444" spans="3:3">
      <c r="C444" s="58"/>
    </row>
    <row r="445" spans="3:3">
      <c r="C445" s="58"/>
    </row>
    <row r="446" spans="3:3">
      <c r="C446" s="58"/>
    </row>
    <row r="447" spans="3:3">
      <c r="C447" s="58"/>
    </row>
    <row r="448" spans="3:3">
      <c r="C448" s="58"/>
    </row>
    <row r="449" spans="3:3">
      <c r="C449" s="58"/>
    </row>
    <row r="450" spans="3:3">
      <c r="C450" s="58"/>
    </row>
    <row r="451" spans="3:3">
      <c r="C451" s="58"/>
    </row>
    <row r="452" spans="3:3">
      <c r="C452" s="58"/>
    </row>
    <row r="453" spans="3:3">
      <c r="C453" s="58"/>
    </row>
    <row r="454" spans="3:3">
      <c r="C454" s="58"/>
    </row>
    <row r="455" spans="3:3">
      <c r="C455" s="58"/>
    </row>
    <row r="456" spans="3:3">
      <c r="C456" s="58"/>
    </row>
    <row r="457" spans="3:3">
      <c r="C457" s="58"/>
    </row>
    <row r="458" spans="3:3">
      <c r="C458" s="58"/>
    </row>
    <row r="459" spans="3:3">
      <c r="C459" s="58"/>
    </row>
    <row r="460" spans="3:3">
      <c r="C460" s="58"/>
    </row>
    <row r="461" spans="3:3">
      <c r="C461" s="58"/>
    </row>
    <row r="462" spans="3:3">
      <c r="C462" s="58"/>
    </row>
    <row r="463" spans="3:3">
      <c r="C463" s="58"/>
    </row>
    <row r="464" spans="3:3">
      <c r="C464" s="58"/>
    </row>
    <row r="465" spans="3:3">
      <c r="C465" s="58"/>
    </row>
    <row r="466" spans="3:3">
      <c r="C466" s="58"/>
    </row>
    <row r="467" spans="3:3">
      <c r="C467" s="58"/>
    </row>
    <row r="468" spans="3:3">
      <c r="C468" s="58"/>
    </row>
    <row r="469" spans="3:3">
      <c r="C469" s="58"/>
    </row>
    <row r="470" spans="3:3">
      <c r="C470" s="58"/>
    </row>
    <row r="471" spans="3:3">
      <c r="C471" s="58"/>
    </row>
    <row r="472" spans="3:3">
      <c r="C472" s="58"/>
    </row>
    <row r="473" spans="3:3">
      <c r="C473" s="58"/>
    </row>
    <row r="474" spans="3:3">
      <c r="C474" s="58"/>
    </row>
    <row r="475" spans="3:3">
      <c r="C475" s="58"/>
    </row>
    <row r="476" spans="3:3">
      <c r="C476" s="58"/>
    </row>
    <row r="477" spans="3:3">
      <c r="C477" s="58"/>
    </row>
    <row r="478" spans="3:3">
      <c r="C478" s="58"/>
    </row>
    <row r="479" spans="3:3">
      <c r="C479" s="58"/>
    </row>
    <row r="480" spans="3:3">
      <c r="C480" s="58"/>
    </row>
    <row r="481" spans="3:3">
      <c r="C481" s="58"/>
    </row>
    <row r="482" spans="3:3">
      <c r="C482" s="58"/>
    </row>
    <row r="483" spans="3:3">
      <c r="C483" s="58"/>
    </row>
    <row r="484" spans="3:3">
      <c r="C484" s="58"/>
    </row>
    <row r="485" spans="3:3">
      <c r="C485" s="58"/>
    </row>
    <row r="486" spans="3:3">
      <c r="C486" s="58"/>
    </row>
    <row r="487" spans="3:3">
      <c r="C487" s="58"/>
    </row>
    <row r="488" spans="3:3">
      <c r="C488" s="58"/>
    </row>
    <row r="489" spans="3:3">
      <c r="C489" s="58"/>
    </row>
    <row r="490" spans="3:3">
      <c r="C490" s="58"/>
    </row>
    <row r="491" spans="3:3">
      <c r="C491" s="58"/>
    </row>
    <row r="492" spans="3:3">
      <c r="C492" s="58"/>
    </row>
    <row r="493" spans="3:3">
      <c r="C493" s="58"/>
    </row>
    <row r="494" spans="3:3">
      <c r="C494" s="58"/>
    </row>
    <row r="495" spans="3:3">
      <c r="C495" s="58"/>
    </row>
    <row r="496" spans="3:3">
      <c r="C496" s="58"/>
    </row>
    <row r="497" spans="3:3">
      <c r="C497" s="58"/>
    </row>
    <row r="498" spans="3:3">
      <c r="C498" s="58"/>
    </row>
    <row r="499" spans="3:3">
      <c r="C499" s="58"/>
    </row>
    <row r="500" spans="3:3">
      <c r="C500" s="58"/>
    </row>
    <row r="501" spans="3:3">
      <c r="C501" s="58"/>
    </row>
    <row r="502" spans="3:3">
      <c r="C502" s="58"/>
    </row>
    <row r="503" spans="3:3">
      <c r="C503" s="58"/>
    </row>
    <row r="504" spans="3:3">
      <c r="C504" s="58"/>
    </row>
    <row r="505" spans="3:3">
      <c r="C505" s="58"/>
    </row>
    <row r="506" spans="3:3">
      <c r="C506" s="58"/>
    </row>
    <row r="507" spans="3:3">
      <c r="C507" s="58"/>
    </row>
    <row r="508" spans="3:3">
      <c r="C508" s="58"/>
    </row>
    <row r="509" spans="3:3">
      <c r="C509" s="58"/>
    </row>
    <row r="510" spans="3:3">
      <c r="C510" s="58"/>
    </row>
    <row r="511" spans="3:3">
      <c r="C511" s="58"/>
    </row>
    <row r="512" spans="3:3">
      <c r="C512" s="58"/>
    </row>
    <row r="513" spans="3:3">
      <c r="C513" s="58"/>
    </row>
    <row r="514" spans="3:3">
      <c r="C514" s="58"/>
    </row>
    <row r="515" spans="3:3">
      <c r="C515" s="58"/>
    </row>
    <row r="516" spans="3:3">
      <c r="C516" s="58"/>
    </row>
    <row r="517" spans="3:3">
      <c r="C517" s="58"/>
    </row>
    <row r="518" spans="3:3">
      <c r="C518" s="58"/>
    </row>
    <row r="519" spans="3:3">
      <c r="C519" s="58"/>
    </row>
    <row r="520" spans="3:3">
      <c r="C520" s="58"/>
    </row>
    <row r="521" spans="3:3">
      <c r="C521" s="58"/>
    </row>
    <row r="522" spans="3:3">
      <c r="C522" s="58"/>
    </row>
    <row r="523" spans="3:3">
      <c r="C523" s="58"/>
    </row>
    <row r="524" spans="3:3">
      <c r="C524" s="58"/>
    </row>
    <row r="525" spans="3:3">
      <c r="C525" s="58"/>
    </row>
    <row r="526" spans="3:3">
      <c r="C526" s="58"/>
    </row>
    <row r="527" spans="3:3">
      <c r="C527" s="58"/>
    </row>
    <row r="528" spans="3:3">
      <c r="C528" s="58"/>
    </row>
    <row r="529" spans="3:3">
      <c r="C529" s="58"/>
    </row>
    <row r="530" spans="3:3">
      <c r="C530" s="58"/>
    </row>
    <row r="531" spans="3:3">
      <c r="C531" s="58"/>
    </row>
    <row r="532" spans="3:3">
      <c r="C532" s="58"/>
    </row>
    <row r="533" spans="3:3">
      <c r="C533" s="58"/>
    </row>
    <row r="534" spans="3:3">
      <c r="C534" s="58"/>
    </row>
    <row r="535" spans="3:3">
      <c r="C535" s="58"/>
    </row>
    <row r="536" spans="3:3">
      <c r="C536" s="58"/>
    </row>
    <row r="537" spans="3:3">
      <c r="C537" s="58"/>
    </row>
    <row r="538" spans="3:3">
      <c r="C538" s="58"/>
    </row>
    <row r="539" spans="3:3">
      <c r="C539" s="58"/>
    </row>
    <row r="540" spans="3:3">
      <c r="C540" s="58"/>
    </row>
    <row r="541" spans="3:3">
      <c r="C541" s="58"/>
    </row>
    <row r="542" spans="3:3">
      <c r="C542" s="58"/>
    </row>
    <row r="543" spans="3:3">
      <c r="C543" s="58"/>
    </row>
    <row r="544" spans="3:3">
      <c r="C544" s="58"/>
    </row>
    <row r="545" spans="3:3">
      <c r="C545" s="58"/>
    </row>
    <row r="546" spans="3:3">
      <c r="C546" s="58"/>
    </row>
    <row r="547" spans="3:3">
      <c r="C547" s="58"/>
    </row>
    <row r="548" spans="3:3">
      <c r="C548" s="58"/>
    </row>
    <row r="549" spans="3:3">
      <c r="C549" s="58"/>
    </row>
    <row r="550" spans="3:3">
      <c r="C550" s="58"/>
    </row>
    <row r="551" spans="3:3">
      <c r="C551" s="58"/>
    </row>
    <row r="552" spans="3:3">
      <c r="C552" s="58"/>
    </row>
    <row r="553" spans="3:3">
      <c r="C553" s="58"/>
    </row>
    <row r="554" spans="3:3">
      <c r="C554" s="58"/>
    </row>
    <row r="555" spans="3:3">
      <c r="C555" s="58"/>
    </row>
    <row r="556" spans="3:3">
      <c r="C556" s="58"/>
    </row>
    <row r="557" spans="3:3">
      <c r="C557" s="58"/>
    </row>
    <row r="558" spans="3:3">
      <c r="C558" s="58"/>
    </row>
    <row r="559" spans="3:3">
      <c r="C559" s="58"/>
    </row>
    <row r="560" spans="3:3">
      <c r="C560" s="58"/>
    </row>
    <row r="561" spans="3:3">
      <c r="C561" s="58"/>
    </row>
    <row r="562" spans="3:3">
      <c r="C562" s="58"/>
    </row>
    <row r="563" spans="3:3">
      <c r="C563" s="58"/>
    </row>
    <row r="564" spans="3:3">
      <c r="C564" s="58"/>
    </row>
    <row r="565" spans="3:3">
      <c r="C565" s="58"/>
    </row>
    <row r="566" spans="3:3">
      <c r="C566" s="58"/>
    </row>
    <row r="567" spans="3:3">
      <c r="C567" s="58"/>
    </row>
    <row r="568" spans="3:3">
      <c r="C568" s="58"/>
    </row>
    <row r="569" spans="3:3">
      <c r="C569" s="58"/>
    </row>
    <row r="570" spans="3:3">
      <c r="C570" s="58"/>
    </row>
    <row r="571" spans="3:3">
      <c r="C571" s="58"/>
    </row>
    <row r="572" spans="3:3">
      <c r="C572" s="58"/>
    </row>
    <row r="573" spans="3:3">
      <c r="C573" s="58"/>
    </row>
    <row r="574" spans="3:3">
      <c r="C574" s="58"/>
    </row>
    <row r="575" spans="3:3">
      <c r="C575" s="58"/>
    </row>
    <row r="576" spans="3:3">
      <c r="C576" s="58"/>
    </row>
    <row r="577" spans="3:3">
      <c r="C577" s="58"/>
    </row>
    <row r="578" spans="3:3">
      <c r="C578" s="58"/>
    </row>
    <row r="579" spans="3:3">
      <c r="C579" s="58"/>
    </row>
    <row r="580" spans="3:3">
      <c r="C580" s="58"/>
    </row>
    <row r="581" spans="3:3">
      <c r="C581" s="58"/>
    </row>
    <row r="582" spans="3:3">
      <c r="C582" s="58"/>
    </row>
    <row r="583" spans="3:3">
      <c r="C583" s="58"/>
    </row>
    <row r="584" spans="3:3">
      <c r="C584" s="58"/>
    </row>
    <row r="585" spans="3:3">
      <c r="C585" s="58"/>
    </row>
    <row r="586" spans="3:3">
      <c r="C586" s="58"/>
    </row>
    <row r="587" spans="3:3">
      <c r="C587" s="58"/>
    </row>
    <row r="588" spans="3:3">
      <c r="C588" s="58"/>
    </row>
    <row r="589" spans="3:3">
      <c r="C589" s="58"/>
    </row>
    <row r="590" spans="3:3">
      <c r="C590" s="58"/>
    </row>
    <row r="591" spans="3:3">
      <c r="C591" s="58"/>
    </row>
    <row r="592" spans="3:3">
      <c r="C592" s="58"/>
    </row>
    <row r="593" spans="3:3">
      <c r="C593" s="58"/>
    </row>
    <row r="594" spans="3:3">
      <c r="C594" s="58"/>
    </row>
    <row r="595" spans="3:3">
      <c r="C595" s="58"/>
    </row>
    <row r="596" spans="3:3">
      <c r="C596" s="58"/>
    </row>
    <row r="597" spans="3:3">
      <c r="C597" s="58"/>
    </row>
    <row r="598" spans="3:3">
      <c r="C598" s="58"/>
    </row>
    <row r="599" spans="3:3">
      <c r="C599" s="58"/>
    </row>
    <row r="600" spans="3:3">
      <c r="C600" s="58"/>
    </row>
    <row r="601" spans="3:3">
      <c r="C601" s="58"/>
    </row>
    <row r="602" spans="3:3">
      <c r="C602" s="58"/>
    </row>
    <row r="603" spans="3:3">
      <c r="C603" s="58"/>
    </row>
    <row r="604" spans="3:3">
      <c r="C604" s="58"/>
    </row>
    <row r="605" spans="3:3">
      <c r="C605" s="58"/>
    </row>
    <row r="606" spans="3:3">
      <c r="C606" s="58"/>
    </row>
    <row r="607" spans="3:3">
      <c r="C607" s="58"/>
    </row>
    <row r="608" spans="3:3">
      <c r="C608" s="58"/>
    </row>
    <row r="609" spans="3:3">
      <c r="C609" s="58"/>
    </row>
    <row r="610" spans="3:3">
      <c r="C610" s="58"/>
    </row>
    <row r="611" spans="3:3">
      <c r="C611" s="58"/>
    </row>
    <row r="612" spans="3:3">
      <c r="C612" s="58"/>
    </row>
    <row r="613" spans="3:3">
      <c r="C613" s="58"/>
    </row>
    <row r="614" spans="3:3">
      <c r="C614" s="58"/>
    </row>
    <row r="615" spans="3:3">
      <c r="C615" s="58"/>
    </row>
    <row r="616" spans="3:3">
      <c r="C616" s="58"/>
    </row>
    <row r="617" spans="3:3">
      <c r="C617" s="58"/>
    </row>
    <row r="618" spans="3:3">
      <c r="C618" s="58"/>
    </row>
    <row r="619" spans="3:3">
      <c r="C619" s="58"/>
    </row>
    <row r="620" spans="3:3">
      <c r="C620" s="58"/>
    </row>
    <row r="621" spans="3:3">
      <c r="C621" s="58"/>
    </row>
    <row r="622" spans="3:3">
      <c r="C622" s="58"/>
    </row>
    <row r="623" spans="3:3">
      <c r="C623" s="58"/>
    </row>
    <row r="624" spans="3:3">
      <c r="C624" s="58"/>
    </row>
    <row r="625" spans="3:3">
      <c r="C625" s="58"/>
    </row>
    <row r="626" spans="3:3">
      <c r="C626" s="58"/>
    </row>
    <row r="627" spans="3:3">
      <c r="C627" s="58"/>
    </row>
    <row r="628" spans="3:3">
      <c r="C628" s="58"/>
    </row>
    <row r="629" spans="3:3">
      <c r="C629" s="58"/>
    </row>
    <row r="630" spans="3:3">
      <c r="C630" s="58"/>
    </row>
    <row r="631" spans="3:3">
      <c r="C631" s="58"/>
    </row>
    <row r="632" spans="3:3">
      <c r="C632" s="58"/>
    </row>
    <row r="633" spans="3:3">
      <c r="C633" s="58"/>
    </row>
    <row r="634" spans="3:3">
      <c r="C634" s="58"/>
    </row>
    <row r="635" spans="3:3">
      <c r="C635" s="58"/>
    </row>
    <row r="636" spans="3:3">
      <c r="C636" s="58"/>
    </row>
    <row r="637" spans="3:3">
      <c r="C637" s="58"/>
    </row>
    <row r="638" spans="3:3">
      <c r="C638" s="58"/>
    </row>
    <row r="639" spans="3:3">
      <c r="C639" s="58"/>
    </row>
    <row r="640" spans="3:3">
      <c r="C640" s="58"/>
    </row>
    <row r="641" spans="3:3">
      <c r="C641" s="58"/>
    </row>
    <row r="642" spans="3:3">
      <c r="C642" s="58"/>
    </row>
    <row r="643" spans="3:3">
      <c r="C643" s="58"/>
    </row>
    <row r="644" spans="3:3">
      <c r="C644" s="58"/>
    </row>
    <row r="645" spans="3:3">
      <c r="C645" s="58"/>
    </row>
    <row r="646" spans="3:3">
      <c r="C646" s="58"/>
    </row>
    <row r="647" spans="3:3">
      <c r="C647" s="58"/>
    </row>
    <row r="648" spans="3:3">
      <c r="C648" s="58"/>
    </row>
    <row r="649" spans="3:3">
      <c r="C649" s="58"/>
    </row>
    <row r="650" spans="3:3">
      <c r="C650" s="58"/>
    </row>
    <row r="651" spans="3:3">
      <c r="C651" s="58"/>
    </row>
    <row r="652" spans="3:3">
      <c r="C652" s="58"/>
    </row>
    <row r="653" spans="3:3">
      <c r="C653" s="58"/>
    </row>
    <row r="654" spans="3:3">
      <c r="C654" s="58"/>
    </row>
    <row r="655" spans="3:3">
      <c r="C655" s="58"/>
    </row>
    <row r="656" spans="3:3">
      <c r="C656" s="58"/>
    </row>
    <row r="657" spans="3:3">
      <c r="C657" s="58"/>
    </row>
    <row r="658" spans="3:3">
      <c r="C658" s="58"/>
    </row>
    <row r="659" spans="3:3">
      <c r="C659" s="58"/>
    </row>
    <row r="660" spans="3:3">
      <c r="C660" s="58"/>
    </row>
    <row r="661" spans="3:3">
      <c r="C661" s="58"/>
    </row>
    <row r="662" spans="3:3">
      <c r="C662" s="58"/>
    </row>
    <row r="663" spans="3:3">
      <c r="C663" s="58"/>
    </row>
    <row r="664" spans="3:3">
      <c r="C664" s="58"/>
    </row>
    <row r="665" spans="3:3">
      <c r="C665" s="58"/>
    </row>
    <row r="666" spans="3:3">
      <c r="C666" s="58"/>
    </row>
    <row r="667" spans="3:3">
      <c r="C667" s="58"/>
    </row>
    <row r="668" spans="3:3">
      <c r="C668" s="58"/>
    </row>
    <row r="669" spans="3:3">
      <c r="C669" s="58"/>
    </row>
    <row r="670" spans="3:3">
      <c r="C670" s="58"/>
    </row>
    <row r="671" spans="3:3">
      <c r="C671" s="58"/>
    </row>
    <row r="672" spans="3:3">
      <c r="C672" s="58"/>
    </row>
    <row r="673" spans="3:3">
      <c r="C673" s="58"/>
    </row>
    <row r="674" spans="3:3">
      <c r="C674" s="58"/>
    </row>
    <row r="675" spans="3:3">
      <c r="C675" s="58"/>
    </row>
    <row r="676" spans="3:3">
      <c r="C676" s="58"/>
    </row>
    <row r="677" spans="3:3">
      <c r="C677" s="58"/>
    </row>
    <row r="678" spans="3:3">
      <c r="C678" s="58"/>
    </row>
    <row r="679" spans="3:3">
      <c r="C679" s="58"/>
    </row>
    <row r="680" spans="3:3">
      <c r="C680" s="58"/>
    </row>
    <row r="681" spans="3:3">
      <c r="C681" s="58"/>
    </row>
    <row r="682" spans="3:3">
      <c r="C682" s="58"/>
    </row>
    <row r="683" spans="3:3">
      <c r="C683" s="58"/>
    </row>
    <row r="684" spans="3:3">
      <c r="C684" s="58"/>
    </row>
    <row r="685" spans="3:3">
      <c r="C685" s="58"/>
    </row>
    <row r="686" spans="3:3">
      <c r="C686" s="58"/>
    </row>
    <row r="687" spans="3:3">
      <c r="C687" s="58"/>
    </row>
    <row r="688" spans="3:3">
      <c r="C688" s="58"/>
    </row>
    <row r="689" spans="3:3">
      <c r="C689" s="58"/>
    </row>
    <row r="690" spans="3:3">
      <c r="C690" s="58"/>
    </row>
    <row r="691" spans="3:3">
      <c r="C691" s="58"/>
    </row>
    <row r="692" spans="3:3">
      <c r="C692" s="58"/>
    </row>
    <row r="693" spans="3:3">
      <c r="C693" s="58"/>
    </row>
    <row r="694" spans="3:3">
      <c r="C694" s="58"/>
    </row>
    <row r="695" spans="3:3">
      <c r="C695" s="58"/>
    </row>
    <row r="696" spans="3:3">
      <c r="C696" s="58"/>
    </row>
    <row r="697" spans="3:3">
      <c r="C697" s="58"/>
    </row>
    <row r="698" spans="3:3">
      <c r="C698" s="58"/>
    </row>
    <row r="699" spans="3:3">
      <c r="C699" s="58"/>
    </row>
    <row r="700" spans="3:3">
      <c r="C700" s="58"/>
    </row>
    <row r="701" spans="3:3">
      <c r="C701" s="58"/>
    </row>
    <row r="702" spans="3:3">
      <c r="C702" s="58"/>
    </row>
    <row r="703" spans="3:3">
      <c r="C703" s="58"/>
    </row>
    <row r="704" spans="3:3">
      <c r="C704" s="58"/>
    </row>
    <row r="705" spans="3:3">
      <c r="C705" s="58"/>
    </row>
    <row r="706" spans="3:3">
      <c r="C706" s="58"/>
    </row>
    <row r="707" spans="3:3">
      <c r="C707" s="58"/>
    </row>
    <row r="708" spans="3:3">
      <c r="C708" s="58"/>
    </row>
    <row r="709" spans="3:3">
      <c r="C709" s="58"/>
    </row>
    <row r="710" spans="3:3">
      <c r="C710" s="58"/>
    </row>
    <row r="711" spans="3:3">
      <c r="C711" s="58"/>
    </row>
    <row r="712" spans="3:3">
      <c r="C712" s="58"/>
    </row>
    <row r="713" spans="3:3">
      <c r="C713" s="58"/>
    </row>
    <row r="714" spans="3:3">
      <c r="C714" s="58"/>
    </row>
    <row r="715" spans="3:3">
      <c r="C715" s="58"/>
    </row>
    <row r="716" spans="3:3">
      <c r="C716" s="58"/>
    </row>
    <row r="717" spans="3:3">
      <c r="C717" s="58"/>
    </row>
    <row r="718" spans="3:3">
      <c r="C718" s="58"/>
    </row>
    <row r="719" spans="3:3">
      <c r="C719" s="58"/>
    </row>
    <row r="720" spans="3:3">
      <c r="C720" s="58"/>
    </row>
    <row r="721" spans="3:3">
      <c r="C721" s="58"/>
    </row>
    <row r="722" spans="3:3">
      <c r="C722" s="58"/>
    </row>
    <row r="723" spans="3:3">
      <c r="C723" s="58"/>
    </row>
    <row r="724" spans="3:3">
      <c r="C724" s="58"/>
    </row>
    <row r="725" spans="3:3">
      <c r="C725" s="58"/>
    </row>
    <row r="726" spans="3:3">
      <c r="C726" s="58"/>
    </row>
    <row r="727" spans="3:3">
      <c r="C727" s="58"/>
    </row>
    <row r="728" spans="3:3">
      <c r="C728" s="58"/>
    </row>
    <row r="729" spans="3:3">
      <c r="C729" s="58"/>
    </row>
    <row r="730" spans="3:3">
      <c r="C730" s="58"/>
    </row>
    <row r="731" spans="3:3">
      <c r="C731" s="58"/>
    </row>
    <row r="732" spans="3:3">
      <c r="C732" s="58"/>
    </row>
    <row r="733" spans="3:3">
      <c r="C733" s="58"/>
    </row>
    <row r="734" spans="3:3">
      <c r="C734" s="58"/>
    </row>
    <row r="735" spans="3:3">
      <c r="C735" s="58"/>
    </row>
    <row r="736" spans="3:3">
      <c r="C736" s="58"/>
    </row>
    <row r="737" spans="3:3">
      <c r="C737" s="58"/>
    </row>
    <row r="738" spans="3:3">
      <c r="C738" s="58"/>
    </row>
    <row r="739" spans="3:3">
      <c r="C739" s="58"/>
    </row>
    <row r="740" spans="3:3">
      <c r="C740" s="58"/>
    </row>
    <row r="741" spans="3:3">
      <c r="C741" s="58"/>
    </row>
    <row r="742" spans="3:3">
      <c r="C742" s="58"/>
    </row>
    <row r="743" spans="3:3">
      <c r="C743" s="58"/>
    </row>
    <row r="744" spans="3:3">
      <c r="C744" s="58"/>
    </row>
    <row r="745" spans="3:3">
      <c r="C745" s="58"/>
    </row>
    <row r="746" spans="3:3">
      <c r="C746" s="58"/>
    </row>
    <row r="747" spans="3:3">
      <c r="C747" s="58"/>
    </row>
    <row r="748" spans="3:3">
      <c r="C748" s="58"/>
    </row>
    <row r="749" spans="3:3">
      <c r="C749" s="58"/>
    </row>
    <row r="750" spans="3:3">
      <c r="C750" s="58"/>
    </row>
    <row r="751" spans="3:3">
      <c r="C751" s="58"/>
    </row>
    <row r="752" spans="3:3">
      <c r="C752" s="58"/>
    </row>
    <row r="753" spans="3:3">
      <c r="C753" s="58"/>
    </row>
    <row r="754" spans="3:3">
      <c r="C754" s="58"/>
    </row>
    <row r="755" spans="3:3">
      <c r="C755" s="58"/>
    </row>
    <row r="756" spans="3:3">
      <c r="C756" s="58"/>
    </row>
    <row r="757" spans="3:3">
      <c r="C757" s="58"/>
    </row>
    <row r="758" spans="3:3">
      <c r="C758" s="58"/>
    </row>
    <row r="759" spans="3:3">
      <c r="C759" s="58"/>
    </row>
    <row r="760" spans="3:3">
      <c r="C760" s="58"/>
    </row>
    <row r="761" spans="3:3">
      <c r="C761" s="58"/>
    </row>
    <row r="762" spans="3:3">
      <c r="C762" s="58"/>
    </row>
    <row r="763" spans="3:3">
      <c r="C763" s="58"/>
    </row>
    <row r="764" spans="3:3">
      <c r="C764" s="58"/>
    </row>
    <row r="765" spans="3:3">
      <c r="C765" s="58"/>
    </row>
    <row r="766" spans="3:3">
      <c r="C766" s="58"/>
    </row>
    <row r="767" spans="3:3">
      <c r="C767" s="58"/>
    </row>
    <row r="768" spans="3:3">
      <c r="C768" s="58"/>
    </row>
    <row r="769" spans="3:3">
      <c r="C769" s="58"/>
    </row>
    <row r="770" spans="3:3">
      <c r="C770" s="58"/>
    </row>
    <row r="771" spans="3:3">
      <c r="C771" s="58"/>
    </row>
    <row r="772" spans="3:3">
      <c r="C772" s="58"/>
    </row>
    <row r="773" spans="3:3">
      <c r="C773" s="58"/>
    </row>
    <row r="774" spans="3:3">
      <c r="C774" s="58"/>
    </row>
    <row r="775" spans="3:3">
      <c r="C775" s="58"/>
    </row>
    <row r="776" spans="3:3">
      <c r="C776" s="58"/>
    </row>
    <row r="777" spans="3:3">
      <c r="C777" s="58"/>
    </row>
    <row r="778" spans="3:3">
      <c r="C778" s="58"/>
    </row>
    <row r="779" spans="3:3">
      <c r="C779" s="58"/>
    </row>
    <row r="780" spans="3:3">
      <c r="C780" s="58"/>
    </row>
    <row r="781" spans="3:3">
      <c r="C781" s="58"/>
    </row>
    <row r="782" spans="3:3">
      <c r="C782" s="58"/>
    </row>
    <row r="783" spans="3:3">
      <c r="C783" s="58"/>
    </row>
    <row r="784" spans="3:3">
      <c r="C784" s="58"/>
    </row>
    <row r="785" spans="3:3">
      <c r="C785" s="58"/>
    </row>
    <row r="786" spans="3:3">
      <c r="C786" s="58"/>
    </row>
    <row r="787" spans="3:3">
      <c r="C787" s="58"/>
    </row>
    <row r="788" spans="3:3">
      <c r="C788" s="58"/>
    </row>
    <row r="789" spans="3:3">
      <c r="C789" s="58"/>
    </row>
    <row r="790" spans="3:3">
      <c r="C790" s="58"/>
    </row>
    <row r="791" spans="3:3">
      <c r="C791" s="58"/>
    </row>
    <row r="792" spans="3:3">
      <c r="C792" s="58"/>
    </row>
    <row r="793" spans="3:3">
      <c r="C793" s="58"/>
    </row>
    <row r="794" spans="3:3">
      <c r="C794" s="58"/>
    </row>
    <row r="795" spans="3:3">
      <c r="C795" s="58"/>
    </row>
    <row r="796" spans="3:3">
      <c r="C796" s="58"/>
    </row>
    <row r="797" spans="3:3">
      <c r="C797" s="58"/>
    </row>
    <row r="798" spans="3:3">
      <c r="C798" s="58"/>
    </row>
    <row r="799" spans="3:3">
      <c r="C799" s="58"/>
    </row>
    <row r="800" spans="3:3">
      <c r="C800" s="58"/>
    </row>
    <row r="801" spans="3:3">
      <c r="C801" s="58"/>
    </row>
    <row r="802" spans="3:3">
      <c r="C802" s="58"/>
    </row>
    <row r="803" spans="3:3">
      <c r="C803" s="58"/>
    </row>
    <row r="804" spans="3:3">
      <c r="C804" s="58"/>
    </row>
    <row r="805" spans="3:3">
      <c r="C805" s="58"/>
    </row>
    <row r="806" spans="3:3">
      <c r="C806" s="58"/>
    </row>
    <row r="807" spans="3:3">
      <c r="C807" s="58"/>
    </row>
    <row r="808" spans="3:3">
      <c r="C808" s="58"/>
    </row>
    <row r="809" spans="3:3">
      <c r="C809" s="58"/>
    </row>
    <row r="810" spans="3:3">
      <c r="C810" s="58"/>
    </row>
    <row r="811" spans="3:3">
      <c r="C811" s="58"/>
    </row>
    <row r="812" spans="3:3">
      <c r="C812" s="58"/>
    </row>
    <row r="813" spans="3:3">
      <c r="C813" s="58"/>
    </row>
    <row r="814" spans="3:3">
      <c r="C814" s="58"/>
    </row>
    <row r="815" spans="3:3">
      <c r="C815" s="58"/>
    </row>
    <row r="816" spans="3:3">
      <c r="C816" s="58"/>
    </row>
    <row r="817" spans="3:3">
      <c r="C817" s="58"/>
    </row>
    <row r="818" spans="3:3">
      <c r="C818" s="58"/>
    </row>
    <row r="819" spans="3:3">
      <c r="C819" s="58"/>
    </row>
    <row r="820" spans="3:3">
      <c r="C820" s="58"/>
    </row>
    <row r="821" spans="3:3">
      <c r="C821" s="58"/>
    </row>
    <row r="822" spans="3:3">
      <c r="C822" s="58"/>
    </row>
    <row r="823" spans="3:3">
      <c r="C823" s="58"/>
    </row>
    <row r="824" spans="3:3">
      <c r="C824" s="58"/>
    </row>
    <row r="825" spans="3:3">
      <c r="C825" s="58"/>
    </row>
    <row r="826" spans="3:3">
      <c r="C826" s="58"/>
    </row>
    <row r="827" spans="3:3">
      <c r="C827" s="58"/>
    </row>
    <row r="828" spans="3:3">
      <c r="C828" s="58"/>
    </row>
    <row r="829" spans="3:3">
      <c r="C829" s="58"/>
    </row>
    <row r="830" spans="3:3">
      <c r="C830" s="58"/>
    </row>
    <row r="831" spans="3:3">
      <c r="C831" s="58"/>
    </row>
    <row r="832" spans="3:3">
      <c r="C832" s="58"/>
    </row>
    <row r="833" spans="3:3">
      <c r="C833" s="58"/>
    </row>
    <row r="834" spans="3:3">
      <c r="C834" s="58"/>
    </row>
    <row r="835" spans="3:3">
      <c r="C835" s="58"/>
    </row>
    <row r="836" spans="3:3">
      <c r="C836" s="58"/>
    </row>
    <row r="837" spans="3:3">
      <c r="C837" s="58"/>
    </row>
    <row r="838" spans="3:3">
      <c r="C838" s="58"/>
    </row>
    <row r="839" spans="3:3">
      <c r="C839" s="58"/>
    </row>
    <row r="840" spans="3:3">
      <c r="C840" s="58"/>
    </row>
    <row r="841" spans="3:3">
      <c r="C841" s="58"/>
    </row>
    <row r="842" spans="3:3">
      <c r="C842" s="58"/>
    </row>
    <row r="843" spans="3:3">
      <c r="C843" s="58"/>
    </row>
    <row r="844" spans="3:3">
      <c r="C844" s="58"/>
    </row>
    <row r="845" spans="3:3">
      <c r="C845" s="58"/>
    </row>
    <row r="846" spans="3:3">
      <c r="C846" s="58"/>
    </row>
    <row r="847" spans="3:3">
      <c r="C847" s="58"/>
    </row>
    <row r="848" spans="3:3">
      <c r="C848" s="58"/>
    </row>
    <row r="849" spans="3:3">
      <c r="C849" s="58"/>
    </row>
    <row r="850" spans="3:3">
      <c r="C850" s="58"/>
    </row>
    <row r="851" spans="3:3">
      <c r="C851" s="58"/>
    </row>
    <row r="852" spans="3:3">
      <c r="C852" s="58"/>
    </row>
    <row r="853" spans="3:3">
      <c r="C853" s="58"/>
    </row>
    <row r="854" spans="3:3">
      <c r="C854" s="58"/>
    </row>
    <row r="855" spans="3:3">
      <c r="C855" s="58"/>
    </row>
    <row r="856" spans="3:3">
      <c r="C856" s="58"/>
    </row>
    <row r="857" spans="3:3">
      <c r="C857" s="58"/>
    </row>
    <row r="858" spans="3:3">
      <c r="C858" s="58"/>
    </row>
    <row r="859" spans="3:3">
      <c r="C859" s="58"/>
    </row>
    <row r="860" spans="3:3">
      <c r="C860" s="58"/>
    </row>
    <row r="861" spans="3:3">
      <c r="C861" s="58"/>
    </row>
    <row r="862" spans="3:3">
      <c r="C862" s="58"/>
    </row>
    <row r="863" spans="3:3">
      <c r="C863" s="58"/>
    </row>
    <row r="864" spans="3:3">
      <c r="C864" s="58"/>
    </row>
    <row r="865" spans="3:3">
      <c r="C865" s="58"/>
    </row>
    <row r="866" spans="3:3">
      <c r="C866" s="58"/>
    </row>
    <row r="867" spans="3:3">
      <c r="C867" s="58"/>
    </row>
    <row r="868" spans="3:3">
      <c r="C868" s="58"/>
    </row>
    <row r="869" spans="3:3">
      <c r="C869" s="58"/>
    </row>
    <row r="870" spans="3:3">
      <c r="C870" s="58"/>
    </row>
    <row r="871" spans="3:3">
      <c r="C871" s="58"/>
    </row>
    <row r="872" spans="3:3">
      <c r="C872" s="58"/>
    </row>
    <row r="873" spans="3:3">
      <c r="C873" s="58"/>
    </row>
    <row r="874" spans="3:3">
      <c r="C874" s="58"/>
    </row>
    <row r="875" spans="3:3">
      <c r="C875" s="58"/>
    </row>
    <row r="876" spans="3:3">
      <c r="C876" s="58"/>
    </row>
    <row r="877" spans="3:3">
      <c r="C877" s="58"/>
    </row>
    <row r="878" spans="3:3">
      <c r="C878" s="58"/>
    </row>
    <row r="879" spans="3:3">
      <c r="C879" s="58"/>
    </row>
    <row r="880" spans="3:3">
      <c r="C880" s="58"/>
    </row>
    <row r="881" spans="3:3">
      <c r="C881" s="58"/>
    </row>
    <row r="882" spans="3:3">
      <c r="C882" s="58"/>
    </row>
    <row r="883" spans="3:3">
      <c r="C883" s="58"/>
    </row>
    <row r="884" spans="3:3">
      <c r="C884" s="58"/>
    </row>
    <row r="885" spans="3:3">
      <c r="C885" s="58"/>
    </row>
    <row r="886" spans="3:3">
      <c r="C886" s="58"/>
    </row>
    <row r="887" spans="3:3">
      <c r="C887" s="58"/>
    </row>
    <row r="888" spans="3:3">
      <c r="C888" s="58"/>
    </row>
    <row r="889" spans="3:3">
      <c r="C889" s="58"/>
    </row>
    <row r="890" spans="3:3">
      <c r="C890" s="58"/>
    </row>
    <row r="891" spans="3:3">
      <c r="C891" s="58"/>
    </row>
    <row r="892" spans="3:3">
      <c r="C892" s="58"/>
    </row>
    <row r="893" spans="3:3">
      <c r="C893" s="58"/>
    </row>
    <row r="894" spans="3:3">
      <c r="C894" s="58"/>
    </row>
    <row r="895" spans="3:3">
      <c r="C895" s="58"/>
    </row>
    <row r="896" spans="3:3">
      <c r="C896" s="58"/>
    </row>
    <row r="897" spans="3:3">
      <c r="C897" s="58"/>
    </row>
    <row r="898" spans="3:3">
      <c r="C898" s="58"/>
    </row>
    <row r="899" spans="3:3">
      <c r="C899" s="58"/>
    </row>
    <row r="900" spans="3:3">
      <c r="C900" s="58"/>
    </row>
    <row r="901" spans="3:3">
      <c r="C901" s="58"/>
    </row>
    <row r="902" spans="3:3">
      <c r="C902" s="58"/>
    </row>
    <row r="903" spans="3:3">
      <c r="C903" s="58"/>
    </row>
    <row r="904" spans="3:3">
      <c r="C904" s="58"/>
    </row>
    <row r="905" spans="3:3">
      <c r="C905" s="58"/>
    </row>
    <row r="906" spans="3:3">
      <c r="C906" s="58"/>
    </row>
    <row r="907" spans="3:3">
      <c r="C907" s="58"/>
    </row>
    <row r="908" spans="3:3">
      <c r="C908" s="58"/>
    </row>
    <row r="909" spans="3:3">
      <c r="C909" s="58"/>
    </row>
    <row r="910" spans="3:3">
      <c r="C910" s="58"/>
    </row>
    <row r="911" spans="3:3">
      <c r="C911" s="58"/>
    </row>
    <row r="912" spans="3:3">
      <c r="C912" s="58"/>
    </row>
    <row r="913" spans="3:3">
      <c r="C913" s="58"/>
    </row>
    <row r="914" spans="3:3">
      <c r="C914" s="58"/>
    </row>
    <row r="915" spans="3:3">
      <c r="C915" s="58"/>
    </row>
    <row r="916" spans="3:3">
      <c r="C916" s="58"/>
    </row>
    <row r="917" spans="3:3">
      <c r="C917" s="58"/>
    </row>
    <row r="918" spans="3:3">
      <c r="C918" s="58"/>
    </row>
    <row r="919" spans="3:3">
      <c r="C919" s="58"/>
    </row>
    <row r="920" spans="3:3">
      <c r="C920" s="58"/>
    </row>
    <row r="921" spans="3:3">
      <c r="C921" s="58"/>
    </row>
    <row r="922" spans="3:3">
      <c r="C922" s="58"/>
    </row>
    <row r="923" spans="3:3">
      <c r="C923" s="58"/>
    </row>
    <row r="924" spans="3:3">
      <c r="C924" s="58"/>
    </row>
    <row r="925" spans="3:3">
      <c r="C925" s="58"/>
    </row>
    <row r="926" spans="3:3">
      <c r="C926" s="58"/>
    </row>
    <row r="927" spans="3:3">
      <c r="C927" s="58"/>
    </row>
    <row r="928" spans="3:3">
      <c r="C928" s="58"/>
    </row>
    <row r="929" spans="3:3">
      <c r="C929" s="58"/>
    </row>
    <row r="930" spans="3:3">
      <c r="C930" s="58"/>
    </row>
    <row r="931" spans="3:3">
      <c r="C931" s="58"/>
    </row>
    <row r="932" spans="3:3">
      <c r="C932" s="58"/>
    </row>
    <row r="933" spans="3:3">
      <c r="C933" s="58"/>
    </row>
    <row r="934" spans="3:3">
      <c r="C934" s="58"/>
    </row>
    <row r="935" spans="3:3">
      <c r="C935" s="58"/>
    </row>
    <row r="936" spans="3:3">
      <c r="C936" s="58"/>
    </row>
    <row r="937" spans="3:3">
      <c r="C937" s="58"/>
    </row>
    <row r="938" spans="3:3">
      <c r="C938" s="58"/>
    </row>
    <row r="939" spans="3:3">
      <c r="C939" s="58"/>
    </row>
    <row r="940" spans="3:3">
      <c r="C940" s="58"/>
    </row>
    <row r="941" spans="3:3">
      <c r="C941" s="58"/>
    </row>
    <row r="942" spans="3:3">
      <c r="C942" s="58"/>
    </row>
    <row r="943" spans="3:3">
      <c r="C943" s="58"/>
    </row>
    <row r="944" spans="3:3">
      <c r="C944" s="58"/>
    </row>
    <row r="945" spans="2:3">
      <c r="C945" s="58"/>
    </row>
    <row r="946" spans="2:3">
      <c r="C946" s="58"/>
    </row>
    <row r="947" spans="2:3">
      <c r="C947" s="58"/>
    </row>
    <row r="948" spans="2:3">
      <c r="C948" s="58"/>
    </row>
    <row r="949" spans="2:3">
      <c r="C949" s="58"/>
    </row>
    <row r="950" spans="2:3">
      <c r="C950" s="58"/>
    </row>
    <row r="951" spans="2:3">
      <c r="C951" s="58"/>
    </row>
    <row r="952" spans="2:3">
      <c r="C952" s="58"/>
    </row>
    <row r="953" spans="2:3">
      <c r="C953" s="58"/>
    </row>
    <row r="954" spans="2:3">
      <c r="C954" s="58"/>
    </row>
    <row r="955" spans="2:3">
      <c r="C955" s="58"/>
    </row>
    <row r="956" spans="2:3">
      <c r="C956" s="58"/>
    </row>
    <row r="957" spans="2:3">
      <c r="C957" s="58"/>
    </row>
    <row r="958" spans="2:3">
      <c r="B958" s="58"/>
      <c r="C958" s="58"/>
    </row>
    <row r="959" spans="2:3">
      <c r="C959" s="58"/>
    </row>
    <row r="960" spans="2:3">
      <c r="C960" s="58"/>
    </row>
    <row r="961" spans="3:3">
      <c r="C961" s="58"/>
    </row>
    <row r="962" spans="3:3">
      <c r="C962" s="58"/>
    </row>
    <row r="963" spans="3:3">
      <c r="C963" s="58"/>
    </row>
    <row r="964" spans="3:3">
      <c r="C964" s="58"/>
    </row>
    <row r="965" spans="3:3">
      <c r="C965" s="58"/>
    </row>
    <row r="966" spans="3:3">
      <c r="C966" s="58"/>
    </row>
    <row r="967" spans="3:3">
      <c r="C967" s="58"/>
    </row>
    <row r="968" spans="3:3">
      <c r="C968" s="58"/>
    </row>
    <row r="969" spans="3:3">
      <c r="C969" s="58"/>
    </row>
    <row r="970" spans="3:3">
      <c r="C970" s="58"/>
    </row>
    <row r="971" spans="3:3">
      <c r="C971" s="58"/>
    </row>
    <row r="972" spans="3:3">
      <c r="C972" s="58"/>
    </row>
    <row r="973" spans="3:3">
      <c r="C973" s="58"/>
    </row>
    <row r="974" spans="3:3">
      <c r="C974" s="58"/>
    </row>
    <row r="975" spans="3:3">
      <c r="C975" s="58"/>
    </row>
    <row r="976" spans="3:3">
      <c r="C976" s="58"/>
    </row>
    <row r="977" spans="3:3">
      <c r="C977" s="58"/>
    </row>
    <row r="978" spans="3:3">
      <c r="C978" s="58"/>
    </row>
    <row r="979" spans="3:3">
      <c r="C979" s="58"/>
    </row>
    <row r="980" spans="3:3">
      <c r="C980" s="58"/>
    </row>
    <row r="981" spans="3:3">
      <c r="C981" s="58"/>
    </row>
  </sheetData>
  <pageMargins left="0.70833333333333304" right="0.47222222222222199" top="0.39374999999999999" bottom="0.905555555555556" header="0.51180555555555496" footer="0.51180555555555496"/>
  <pageSetup paperSize="9" scale="71" firstPageNumber="0" orientation="portrait" horizontalDpi="300" verticalDpi="300" r:id="rId1"/>
  <rowBreaks count="2" manualBreakCount="2">
    <brk id="68" max="16383" man="1"/>
    <brk id="13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VV č. 149</vt:lpstr>
      <vt:lpstr>'VV č. 149'!Oblast_tisku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Rosťa</dc:creator>
  <cp:lastModifiedBy>Rosťa</cp:lastModifiedBy>
  <cp:revision>2</cp:revision>
  <dcterms:created xsi:type="dcterms:W3CDTF">2021-02-11T16:29:19Z</dcterms:created>
  <dcterms:modified xsi:type="dcterms:W3CDTF">2023-02-14T18:42:57Z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