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katka\Downloads\"/>
    </mc:Choice>
  </mc:AlternateContent>
  <xr:revisionPtr revIDLastSave="0" documentId="13_ncr:1_{7A046A3A-CC3C-427A-AE31-DA03D1DC71A7}" xr6:coauthVersionLast="47" xr6:coauthVersionMax="47" xr10:uidLastSave="{00000000-0000-0000-0000-000000000000}"/>
  <bookViews>
    <workbookView xWindow="-110" yWindow="-110" windowWidth="19420" windowHeight="10300" tabRatio="987" activeTab="2" xr2:uid="{00000000-000D-0000-FFFF-FFFF00000000}"/>
  </bookViews>
  <sheets>
    <sheet name="Počty registrovaných" sheetId="1" r:id="rId1"/>
    <sheet name="H14" sheetId="2" r:id="rId2"/>
    <sheet name="H12" sheetId="3" r:id="rId3"/>
    <sheet name="H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2" i="3"/>
  <c r="E11" i="3"/>
  <c r="E10" i="3"/>
  <c r="E9" i="3"/>
  <c r="E8" i="3"/>
  <c r="E7" i="3"/>
  <c r="E6" i="3"/>
  <c r="E5" i="3"/>
  <c r="E4" i="3"/>
  <c r="E3" i="3"/>
  <c r="E2" i="3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6" i="3" l="1"/>
  <c r="F9" i="3" s="1"/>
  <c r="E72" i="1"/>
  <c r="E74" i="1" s="1"/>
  <c r="E16" i="4"/>
  <c r="F6" i="4" s="1"/>
  <c r="G6" i="4" s="1"/>
  <c r="F12" i="4" l="1"/>
  <c r="G12" i="4" s="1"/>
  <c r="F13" i="4"/>
  <c r="G13" i="4" s="1"/>
  <c r="F10" i="4"/>
  <c r="E16" i="2"/>
  <c r="F4" i="2" s="1"/>
  <c r="F6" i="3"/>
  <c r="G6" i="3" s="1"/>
  <c r="F11" i="3"/>
  <c r="F13" i="3"/>
  <c r="F4" i="3"/>
  <c r="F4" i="4"/>
  <c r="F14" i="3"/>
  <c r="F8" i="3"/>
  <c r="F5" i="3"/>
  <c r="F5" i="4"/>
  <c r="F11" i="4"/>
  <c r="F7" i="3"/>
  <c r="F3" i="3"/>
  <c r="F12" i="3"/>
  <c r="F15" i="3"/>
  <c r="F10" i="3"/>
  <c r="F2" i="4"/>
  <c r="F2" i="3"/>
  <c r="F14" i="4"/>
  <c r="F8" i="4"/>
  <c r="F9" i="4"/>
  <c r="F15" i="4"/>
  <c r="F3" i="4"/>
  <c r="F7" i="4"/>
  <c r="G5" i="4" l="1"/>
  <c r="G15" i="4"/>
  <c r="G11" i="4"/>
  <c r="G10" i="4"/>
  <c r="G4" i="4"/>
  <c r="G7" i="4"/>
  <c r="G9" i="4"/>
  <c r="G8" i="4"/>
  <c r="G14" i="4"/>
  <c r="G3" i="4"/>
  <c r="G15" i="3"/>
  <c r="G14" i="3"/>
  <c r="G3" i="3"/>
  <c r="G10" i="3"/>
  <c r="G12" i="3"/>
  <c r="G4" i="3"/>
  <c r="G7" i="3"/>
  <c r="G13" i="3"/>
  <c r="G11" i="3"/>
  <c r="G5" i="3"/>
  <c r="F9" i="2"/>
  <c r="G9" i="2" s="1"/>
  <c r="F7" i="2"/>
  <c r="G7" i="2" s="1"/>
  <c r="F11" i="2"/>
  <c r="G11" i="2" s="1"/>
  <c r="F8" i="2"/>
  <c r="G8" i="2" s="1"/>
  <c r="F3" i="2"/>
  <c r="G3" i="2" s="1"/>
  <c r="F15" i="2"/>
  <c r="G15" i="2" s="1"/>
  <c r="F2" i="2"/>
  <c r="G2" i="2" s="1"/>
  <c r="F12" i="2"/>
  <c r="G12" i="2" s="1"/>
  <c r="F5" i="2"/>
  <c r="G5" i="2" s="1"/>
  <c r="F6" i="2"/>
  <c r="G6" i="2" s="1"/>
  <c r="F10" i="2"/>
  <c r="G10" i="2" s="1"/>
  <c r="E76" i="1"/>
  <c r="F13" i="2"/>
  <c r="G13" i="2" s="1"/>
  <c r="F14" i="2"/>
  <c r="G14" i="2" s="1"/>
  <c r="G4" i="2"/>
  <c r="F16" i="3"/>
  <c r="G2" i="3"/>
  <c r="F16" i="4"/>
  <c r="G2" i="4"/>
  <c r="G16" i="4" l="1"/>
  <c r="G16" i="3"/>
  <c r="F16" i="2"/>
  <c r="G16" i="2"/>
</calcChain>
</file>

<file path=xl/sharedStrings.xml><?xml version="1.0" encoding="utf-8"?>
<sst xmlns="http://schemas.openxmlformats.org/spreadsheetml/2006/main" count="369" uniqueCount="52">
  <si>
    <t>KodKraje</t>
  </si>
  <si>
    <t>ZkrKraje</t>
  </si>
  <si>
    <t>NazevKraje</t>
  </si>
  <si>
    <t>RokNar</t>
  </si>
  <si>
    <t>PocetChlapci</t>
  </si>
  <si>
    <t>PŠS</t>
  </si>
  <si>
    <t>Praha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</si>
  <si>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</si>
  <si>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</si>
  <si>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</si>
  <si>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</si>
  <si>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</si>
  <si>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</si>
  <si>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</si>
  <si>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</si>
  <si>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</si>
  <si>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</si>
  <si>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</si>
  <si>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</si>
  <si>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</si>
  <si>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</si>
  <si>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KŠSV</t>
  </si>
  <si>
    <t>Krajský šachový svaz Vysočina (KŠSV)</t>
  </si>
  <si>
    <t>JmŠS</t>
  </si>
  <si>
    <t>Jihomoravský šachový svaz (JmŠS)</t>
  </si>
  <si>
    <t>ŠSZK</t>
  </si>
  <si>
    <t>Šachový svaz Zlínského kraje (ŠSZK)</t>
  </si>
  <si>
    <t>ŠSOK</t>
  </si>
  <si>
    <t>Šachový svaz Olomouckého kraje (ŠSOK)</t>
  </si>
  <si>
    <t>MKŠS</t>
  </si>
  <si>
    <t>Moravskoslezský krajský šachový svaz (MKŠS)</t>
  </si>
  <si>
    <t>Kód</t>
  </si>
  <si>
    <t>Zkr kraje</t>
  </si>
  <si>
    <t>Název kraje</t>
  </si>
  <si>
    <t>Počet</t>
  </si>
  <si>
    <t>Poměr</t>
  </si>
  <si>
    <t>Celkem</t>
  </si>
  <si>
    <t>ÚKŠS</t>
  </si>
  <si>
    <t>součet</t>
  </si>
  <si>
    <t xml:space="preserve"> </t>
  </si>
  <si>
    <t>Ústecký krajský šachový svaz (ÚKŠS)</t>
  </si>
  <si>
    <t>Kontrola:</t>
  </si>
  <si>
    <t>2009</t>
  </si>
  <si>
    <t>2010</t>
  </si>
  <si>
    <t>Rok 2021</t>
  </si>
  <si>
    <t>2011</t>
  </si>
  <si>
    <t>2012</t>
  </si>
  <si>
    <t>2013 a mladší</t>
  </si>
  <si>
    <t>Rok 2022</t>
  </si>
  <si>
    <t>09+10</t>
  </si>
  <si>
    <t>11+12</t>
  </si>
  <si>
    <t>13 a 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</si>
</sst>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0"/>
  </numFmts>
  <fonts count="6" x14ac:knownFonts="1"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11"/>
        <bgColor indexed="49"/>
      </patternFill>
    </fill>
    <fill>
      <patternFill patternType="solid">
        <fgColor rgb="FF00B0F0"/>
        <bgColor indexed="3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0" borderId="0" xfId="0" applyFont="1" applyFill="1" applyAlignment="1"/>
    <xf numFmtId="164" fontId="0" fillId="0" borderId="0" xfId="0" applyNumberFormat="1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/>
    <xf numFmtId="0" fontId="0" fillId="2" borderId="0" xfId="0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1" fontId="0" fillId="0" borderId="0" xfId="0" applyNumberFormat="1" applyFont="1" applyFill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4" borderId="0" xfId="0" applyFont="1" applyFill="1" applyAlignment="1">
      <alignment horizontal="center"/>
    </xf>
    <xf numFmtId="49" fontId="0" fillId="2" borderId="0" xfId="0" applyNumberFormat="1" applyFont="1" applyFill="1" applyAlignment="1"/>
    <xf numFmtId="49" fontId="0" fillId="3" borderId="0" xfId="0" applyNumberFormat="1" applyFont="1" applyFill="1" applyAlignment="1"/>
    <xf numFmtId="49" fontId="0" fillId="4" borderId="0" xfId="0" applyNumberFormat="1" applyFont="1" applyFill="1" applyAlignment="1"/>
    <xf numFmtId="164" fontId="0" fillId="0" borderId="0" xfId="0" applyNumberFormat="1" applyFont="1"/>
    <xf numFmtId="0" fontId="4" fillId="0" borderId="0" xfId="0" applyFont="1"/>
    <xf numFmtId="0" fontId="0" fillId="0" borderId="1" xfId="0" applyFont="1" applyBorder="1"/>
    <xf numFmtId="1" fontId="0" fillId="0" borderId="0" xfId="0" applyNumberFormat="1" applyFont="1"/>
    <xf numFmtId="49" fontId="0" fillId="0" borderId="0" xfId="0" applyNumberFormat="1" applyFont="1"/>
    <xf numFmtId="0" fontId="0" fillId="5" borderId="0" xfId="0" applyFill="1" applyBorder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opLeftCell="A55" workbookViewId="0">
      <selection activeCell="G75" sqref="G75"/>
    </sheetView>
  </sheetViews>
  <sheetFormatPr defaultRowHeight="12.5" x14ac:dyDescent="0.25"/>
  <cols>
    <col min="1" max="1" width="9.453125" style="1" customWidth="1"/>
    <col min="2" max="2" width="8.54296875" style="1" customWidth="1"/>
    <col min="3" max="3" width="41.54296875" style="1" customWidth="1"/>
    <col min="4" max="4" width="12.36328125" style="1" customWidth="1"/>
    <col min="5" max="5" width="13.36328125" style="1" customWidth="1"/>
    <col min="6" max="6" width="7.6328125" style="1" customWidth="1"/>
  </cols>
  <sheetData>
    <row r="1" spans="1:6" ht="1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spans="1:6" x14ac:dyDescent="0.25">
      <c r="A2" s="3">
        <v>11</v>
      </c>
      <c r="B2" s="4" t="s">
        <v>5</v>
      </c>
      <c r="C2" s="4" t="s">
        <v>6</v>
      </c>
      <c r="D2" s="27" t="s">
        <v>42</v>
      </c>
      <c r="E2" s="3">
        <v>54</v>
      </c>
      <c r="F2" s="4"/>
    </row>
    <row r="3" spans="1:6" x14ac:dyDescent="0.25">
      <c r="A3" s="3">
        <v>11</v>
      </c>
      <c r="B3" s="4" t="s">
        <v>5</v>
      </c>
      <c r="C3" s="4" t="s">
        <v>6</v>
      </c>
      <c r="D3" s="27" t="s">
        <v>43</v>
      </c>
      <c r="E3" s="3">
        <v>39</v>
      </c>
      <c r="F3" s="4"/>
    </row>
    <row r="4" spans="1:6" x14ac:dyDescent="0.25">
      <c r="A4" s="3">
        <v>11</v>
      </c>
      <c r="B4" s="4" t="s">
        <v>5</v>
      </c>
      <c r="C4" s="4" t="s">
        <v>6</v>
      </c>
      <c r="D4" s="28" t="s">
        <v>45</v>
      </c>
      <c r="E4" s="3">
        <v>64</v>
      </c>
      <c r="F4" s="4"/>
    </row>
    <row r="5" spans="1:6" x14ac:dyDescent="0.25">
      <c r="A5" s="3">
        <v>11</v>
      </c>
      <c r="B5" s="4" t="s">
        <v>5</v>
      </c>
      <c r="C5" s="4" t="s">
        <v>6</v>
      </c>
      <c r="D5" s="28" t="s">
        <v>46</v>
      </c>
      <c r="E5" s="3">
        <v>47</v>
      </c>
      <c r="F5" s="4"/>
    </row>
    <row r="6" spans="1:6" x14ac:dyDescent="0.25">
      <c r="A6" s="3">
        <v>11</v>
      </c>
      <c r="B6" s="4" t="s">
        <v>5</v>
      </c>
      <c r="C6" s="4" t="s">
        <v>6</v>
      </c>
      <c r="D6" s="29" t="s">
        <v>47</v>
      </c>
      <c r="E6" s="3">
        <v>90</v>
      </c>
      <c r="F6" s="4"/>
    </row>
    <row r="7" spans="1:6" x14ac:dyDescent="0.25">
      <c r="A7" s="3">
        <v>12</v>
      </c>
      <c r="B7" s="4" t="s">
        <v>7</v>
      </c>
      <c r="C7" s="4" t="s">
        <v>8</v>
      </c>
      <c r="D7" s="27" t="s">
        <v>42</v>
      </c>
      <c r="E7" s="3">
        <v>62</v>
      </c>
      <c r="F7" s="4"/>
    </row>
    <row r="8" spans="1:6" x14ac:dyDescent="0.25">
      <c r="A8" s="3">
        <v>12</v>
      </c>
      <c r="B8" s="4" t="s">
        <v>7</v>
      </c>
      <c r="C8" s="4" t="s">
        <v>8</v>
      </c>
      <c r="D8" s="27" t="s">
        <v>43</v>
      </c>
      <c r="E8" s="3">
        <v>55</v>
      </c>
      <c r="F8" s="4"/>
    </row>
    <row r="9" spans="1:6" x14ac:dyDescent="0.25">
      <c r="A9" s="3">
        <v>12</v>
      </c>
      <c r="B9" s="4" t="s">
        <v>7</v>
      </c>
      <c r="C9" s="4" t="s">
        <v>8</v>
      </c>
      <c r="D9" s="28" t="s">
        <v>45</v>
      </c>
      <c r="E9" s="3">
        <v>51</v>
      </c>
      <c r="F9" s="4"/>
    </row>
    <row r="10" spans="1:6" x14ac:dyDescent="0.25">
      <c r="A10" s="3">
        <v>12</v>
      </c>
      <c r="B10" s="4" t="s">
        <v>7</v>
      </c>
      <c r="C10" s="4" t="s">
        <v>8</v>
      </c>
      <c r="D10" s="28" t="s">
        <v>46</v>
      </c>
      <c r="E10" s="3">
        <v>53</v>
      </c>
      <c r="F10" s="4"/>
    </row>
    <row r="11" spans="1:6" x14ac:dyDescent="0.25">
      <c r="A11" s="3">
        <v>12</v>
      </c>
      <c r="B11" s="4" t="s">
        <v>7</v>
      </c>
      <c r="C11" s="4" t="s">
        <v>8</v>
      </c>
      <c r="D11" s="29" t="s">
        <v>47</v>
      </c>
      <c r="E11" s="3">
        <v>127</v>
      </c>
      <c r="F11" s="4"/>
    </row>
    <row r="12" spans="1:6" x14ac:dyDescent="0.25">
      <c r="A12" s="3">
        <v>13</v>
      </c>
      <c r="B12" s="4" t="s">
        <v>9</v>
      </c>
      <c r="C12" s="4" t="s">
        <v>10</v>
      </c>
      <c r="D12" s="27" t="s">
        <v>42</v>
      </c>
      <c r="E12" s="3">
        <v>14</v>
      </c>
      <c r="F12" s="4"/>
    </row>
    <row r="13" spans="1:6" x14ac:dyDescent="0.25">
      <c r="A13" s="3">
        <v>13</v>
      </c>
      <c r="B13" s="4" t="s">
        <v>9</v>
      </c>
      <c r="C13" s="4" t="s">
        <v>10</v>
      </c>
      <c r="D13" s="27" t="s">
        <v>43</v>
      </c>
      <c r="E13" s="3">
        <v>17</v>
      </c>
      <c r="F13" s="4"/>
    </row>
    <row r="14" spans="1:6" x14ac:dyDescent="0.25">
      <c r="A14" s="3">
        <v>13</v>
      </c>
      <c r="B14" s="4" t="s">
        <v>9</v>
      </c>
      <c r="C14" s="4" t="s">
        <v>10</v>
      </c>
      <c r="D14" s="28" t="s">
        <v>45</v>
      </c>
      <c r="E14" s="3">
        <v>23</v>
      </c>
      <c r="F14" s="4"/>
    </row>
    <row r="15" spans="1:6" x14ac:dyDescent="0.25">
      <c r="A15" s="3">
        <v>13</v>
      </c>
      <c r="B15" s="4" t="s">
        <v>9</v>
      </c>
      <c r="C15" s="4" t="s">
        <v>10</v>
      </c>
      <c r="D15" s="28" t="s">
        <v>46</v>
      </c>
      <c r="E15" s="3">
        <v>44</v>
      </c>
      <c r="F15" s="4"/>
    </row>
    <row r="16" spans="1:6" x14ac:dyDescent="0.25">
      <c r="A16" s="3">
        <v>13</v>
      </c>
      <c r="B16" s="4" t="s">
        <v>9</v>
      </c>
      <c r="C16" s="4" t="s">
        <v>10</v>
      </c>
      <c r="D16" s="29" t="s">
        <v>47</v>
      </c>
      <c r="E16" s="3">
        <v>57</v>
      </c>
      <c r="F16" s="4"/>
    </row>
    <row r="17" spans="1:6" x14ac:dyDescent="0.25">
      <c r="A17" s="3">
        <v>14</v>
      </c>
      <c r="B17" s="4" t="s">
        <v>11</v>
      </c>
      <c r="C17" s="4" t="s">
        <v>12</v>
      </c>
      <c r="D17" s="27" t="s">
        <v>42</v>
      </c>
      <c r="E17" s="3">
        <v>20</v>
      </c>
      <c r="F17" s="4"/>
    </row>
    <row r="18" spans="1:6" x14ac:dyDescent="0.25">
      <c r="A18" s="3">
        <v>14</v>
      </c>
      <c r="B18" s="4" t="s">
        <v>11</v>
      </c>
      <c r="C18" s="4" t="s">
        <v>12</v>
      </c>
      <c r="D18" s="27" t="s">
        <v>43</v>
      </c>
      <c r="E18" s="3">
        <v>29</v>
      </c>
      <c r="F18" s="4"/>
    </row>
    <row r="19" spans="1:6" x14ac:dyDescent="0.25">
      <c r="A19" s="3">
        <v>14</v>
      </c>
      <c r="B19" s="4" t="s">
        <v>11</v>
      </c>
      <c r="C19" s="4" t="s">
        <v>12</v>
      </c>
      <c r="D19" s="28" t="s">
        <v>45</v>
      </c>
      <c r="E19" s="3">
        <v>32</v>
      </c>
      <c r="F19" s="4"/>
    </row>
    <row r="20" spans="1:6" x14ac:dyDescent="0.25">
      <c r="A20" s="3">
        <v>14</v>
      </c>
      <c r="B20" s="4" t="s">
        <v>11</v>
      </c>
      <c r="C20" s="4" t="s">
        <v>12</v>
      </c>
      <c r="D20" s="28" t="s">
        <v>46</v>
      </c>
      <c r="E20" s="3">
        <v>11</v>
      </c>
      <c r="F20" s="4"/>
    </row>
    <row r="21" spans="1:6" x14ac:dyDescent="0.25">
      <c r="A21" s="3">
        <v>14</v>
      </c>
      <c r="B21" s="4" t="s">
        <v>11</v>
      </c>
      <c r="C21" s="4" t="s">
        <v>12</v>
      </c>
      <c r="D21" s="29" t="s">
        <v>47</v>
      </c>
      <c r="E21" s="3">
        <v>43</v>
      </c>
      <c r="F21" s="4"/>
    </row>
    <row r="22" spans="1:6" x14ac:dyDescent="0.25">
      <c r="A22" s="3">
        <v>15</v>
      </c>
      <c r="B22" s="4" t="s">
        <v>13</v>
      </c>
      <c r="C22" s="4" t="s">
        <v>14</v>
      </c>
      <c r="D22" s="27" t="s">
        <v>42</v>
      </c>
      <c r="E22" s="3">
        <v>11</v>
      </c>
      <c r="F22" s="4"/>
    </row>
    <row r="23" spans="1:6" x14ac:dyDescent="0.25">
      <c r="A23" s="3">
        <v>15</v>
      </c>
      <c r="B23" s="4" t="s">
        <v>13</v>
      </c>
      <c r="C23" s="4" t="s">
        <v>14</v>
      </c>
      <c r="D23" s="27" t="s">
        <v>43</v>
      </c>
      <c r="E23" s="3">
        <v>7</v>
      </c>
      <c r="F23" s="4"/>
    </row>
    <row r="24" spans="1:6" x14ac:dyDescent="0.25">
      <c r="A24" s="3">
        <v>15</v>
      </c>
      <c r="B24" s="4" t="s">
        <v>13</v>
      </c>
      <c r="C24" s="4" t="s">
        <v>14</v>
      </c>
      <c r="D24" s="28" t="s">
        <v>45</v>
      </c>
      <c r="E24" s="3">
        <v>11</v>
      </c>
      <c r="F24" s="4"/>
    </row>
    <row r="25" spans="1:6" x14ac:dyDescent="0.25">
      <c r="A25" s="3">
        <v>15</v>
      </c>
      <c r="B25" s="4" t="s">
        <v>13</v>
      </c>
      <c r="C25" s="4" t="s">
        <v>14</v>
      </c>
      <c r="D25" s="28" t="s">
        <v>46</v>
      </c>
      <c r="E25" s="3">
        <v>10</v>
      </c>
      <c r="F25" s="4"/>
    </row>
    <row r="26" spans="1:6" x14ac:dyDescent="0.25">
      <c r="A26" s="3">
        <v>15</v>
      </c>
      <c r="B26" s="4" t="s">
        <v>13</v>
      </c>
      <c r="C26" s="4" t="s">
        <v>14</v>
      </c>
      <c r="D26" s="29" t="s">
        <v>47</v>
      </c>
      <c r="E26" s="3">
        <v>21</v>
      </c>
      <c r="F26" s="4"/>
    </row>
    <row r="27" spans="1:6" x14ac:dyDescent="0.25">
      <c r="A27" s="3">
        <v>16</v>
      </c>
      <c r="B27" s="4" t="s">
        <v>37</v>
      </c>
      <c r="C27" s="4" t="s">
        <v>40</v>
      </c>
      <c r="D27" s="27" t="s">
        <v>42</v>
      </c>
      <c r="E27" s="3">
        <v>14</v>
      </c>
      <c r="F27" s="4"/>
    </row>
    <row r="28" spans="1:6" x14ac:dyDescent="0.25">
      <c r="A28" s="3">
        <v>16</v>
      </c>
      <c r="B28" s="4" t="s">
        <v>37</v>
      </c>
      <c r="C28" s="4" t="s">
        <v>40</v>
      </c>
      <c r="D28" s="27" t="s">
        <v>43</v>
      </c>
      <c r="E28" s="3">
        <v>17</v>
      </c>
      <c r="F28" s="4"/>
    </row>
    <row r="29" spans="1:6" x14ac:dyDescent="0.25">
      <c r="A29" s="3">
        <v>16</v>
      </c>
      <c r="B29" s="4" t="s">
        <v>37</v>
      </c>
      <c r="C29" s="4" t="s">
        <v>40</v>
      </c>
      <c r="D29" s="28" t="s">
        <v>45</v>
      </c>
      <c r="E29" s="3">
        <v>13</v>
      </c>
      <c r="F29" s="4"/>
    </row>
    <row r="30" spans="1:6" x14ac:dyDescent="0.25">
      <c r="A30" s="3">
        <v>16</v>
      </c>
      <c r="B30" s="4" t="s">
        <v>37</v>
      </c>
      <c r="C30" s="4" t="s">
        <v>40</v>
      </c>
      <c r="D30" s="28" t="s">
        <v>46</v>
      </c>
      <c r="E30" s="3">
        <v>12</v>
      </c>
      <c r="F30" s="4"/>
    </row>
    <row r="31" spans="1:6" x14ac:dyDescent="0.25">
      <c r="A31" s="3">
        <v>16</v>
      </c>
      <c r="B31" s="4" t="s">
        <v>37</v>
      </c>
      <c r="C31" s="4" t="s">
        <v>40</v>
      </c>
      <c r="D31" s="29" t="s">
        <v>47</v>
      </c>
      <c r="E31" s="3">
        <v>19</v>
      </c>
      <c r="F31" s="4"/>
    </row>
    <row r="32" spans="1:6" x14ac:dyDescent="0.25">
      <c r="A32" s="3">
        <v>17</v>
      </c>
      <c r="B32" s="4" t="s">
        <v>15</v>
      </c>
      <c r="C32" s="4" t="s">
        <v>16</v>
      </c>
      <c r="D32" s="27" t="s">
        <v>42</v>
      </c>
      <c r="E32" s="3">
        <v>19</v>
      </c>
      <c r="F32" s="4"/>
    </row>
    <row r="33" spans="1:6" x14ac:dyDescent="0.25">
      <c r="A33" s="3">
        <v>17</v>
      </c>
      <c r="B33" s="4" t="s">
        <v>15</v>
      </c>
      <c r="C33" s="4" t="s">
        <v>16</v>
      </c>
      <c r="D33" s="27" t="s">
        <v>43</v>
      </c>
      <c r="E33" s="3">
        <v>40</v>
      </c>
      <c r="F33" s="4"/>
    </row>
    <row r="34" spans="1:6" x14ac:dyDescent="0.25">
      <c r="A34" s="3">
        <v>17</v>
      </c>
      <c r="B34" s="4" t="s">
        <v>15</v>
      </c>
      <c r="C34" s="4" t="s">
        <v>16</v>
      </c>
      <c r="D34" s="28" t="s">
        <v>45</v>
      </c>
      <c r="E34" s="3">
        <v>29</v>
      </c>
      <c r="F34" s="4"/>
    </row>
    <row r="35" spans="1:6" x14ac:dyDescent="0.25">
      <c r="A35" s="3">
        <v>17</v>
      </c>
      <c r="B35" s="4" t="s">
        <v>15</v>
      </c>
      <c r="C35" s="4" t="s">
        <v>16</v>
      </c>
      <c r="D35" s="28" t="s">
        <v>46</v>
      </c>
      <c r="E35" s="3">
        <v>18</v>
      </c>
      <c r="F35" s="4"/>
    </row>
    <row r="36" spans="1:6" x14ac:dyDescent="0.25">
      <c r="A36" s="3">
        <v>17</v>
      </c>
      <c r="B36" s="4" t="s">
        <v>15</v>
      </c>
      <c r="C36" s="4" t="s">
        <v>16</v>
      </c>
      <c r="D36" s="29" t="s">
        <v>47</v>
      </c>
      <c r="E36" s="3">
        <v>78</v>
      </c>
      <c r="F36" s="4"/>
    </row>
    <row r="37" spans="1:6" x14ac:dyDescent="0.25">
      <c r="A37" s="3">
        <v>18</v>
      </c>
      <c r="B37" s="4" t="s">
        <v>17</v>
      </c>
      <c r="C37" s="4" t="s">
        <v>18</v>
      </c>
      <c r="D37" s="27" t="s">
        <v>42</v>
      </c>
      <c r="E37" s="3">
        <v>29</v>
      </c>
      <c r="F37" s="4"/>
    </row>
    <row r="38" spans="1:6" x14ac:dyDescent="0.25">
      <c r="A38" s="3">
        <v>18</v>
      </c>
      <c r="B38" s="4" t="s">
        <v>17</v>
      </c>
      <c r="C38" s="4" t="s">
        <v>18</v>
      </c>
      <c r="D38" s="27" t="s">
        <v>43</v>
      </c>
      <c r="E38" s="3">
        <v>26</v>
      </c>
      <c r="F38" s="4"/>
    </row>
    <row r="39" spans="1:6" x14ac:dyDescent="0.25">
      <c r="A39" s="3">
        <v>18</v>
      </c>
      <c r="B39" s="4" t="s">
        <v>17</v>
      </c>
      <c r="C39" s="4" t="s">
        <v>18</v>
      </c>
      <c r="D39" s="28" t="s">
        <v>45</v>
      </c>
      <c r="E39" s="3">
        <v>19</v>
      </c>
      <c r="F39" s="4"/>
    </row>
    <row r="40" spans="1:6" x14ac:dyDescent="0.25">
      <c r="A40" s="3">
        <v>18</v>
      </c>
      <c r="B40" s="4" t="s">
        <v>17</v>
      </c>
      <c r="C40" s="4" t="s">
        <v>18</v>
      </c>
      <c r="D40" s="28" t="s">
        <v>46</v>
      </c>
      <c r="E40" s="3">
        <v>27</v>
      </c>
      <c r="F40" s="4"/>
    </row>
    <row r="41" spans="1:6" x14ac:dyDescent="0.25">
      <c r="A41" s="3">
        <v>18</v>
      </c>
      <c r="B41" s="4" t="s">
        <v>17</v>
      </c>
      <c r="C41" s="4" t="s">
        <v>18</v>
      </c>
      <c r="D41" s="29" t="s">
        <v>47</v>
      </c>
      <c r="E41" s="3">
        <v>66</v>
      </c>
      <c r="F41" s="4"/>
    </row>
    <row r="42" spans="1:6" x14ac:dyDescent="0.25">
      <c r="A42" s="3">
        <v>19</v>
      </c>
      <c r="B42" s="4" t="s">
        <v>19</v>
      </c>
      <c r="C42" s="4" t="s">
        <v>20</v>
      </c>
      <c r="D42" s="27" t="s">
        <v>42</v>
      </c>
      <c r="E42" s="3">
        <v>32</v>
      </c>
      <c r="F42" s="4"/>
    </row>
    <row r="43" spans="1:6" x14ac:dyDescent="0.25">
      <c r="A43" s="3">
        <v>19</v>
      </c>
      <c r="B43" s="4" t="s">
        <v>19</v>
      </c>
      <c r="C43" s="4" t="s">
        <v>20</v>
      </c>
      <c r="D43" s="27" t="s">
        <v>43</v>
      </c>
      <c r="E43" s="3">
        <v>40</v>
      </c>
      <c r="F43" s="4"/>
    </row>
    <row r="44" spans="1:6" x14ac:dyDescent="0.25">
      <c r="A44" s="3">
        <v>19</v>
      </c>
      <c r="B44" s="4" t="s">
        <v>19</v>
      </c>
      <c r="C44" s="4" t="s">
        <v>20</v>
      </c>
      <c r="D44" s="28" t="s">
        <v>45</v>
      </c>
      <c r="E44" s="3">
        <v>27</v>
      </c>
      <c r="F44" s="4"/>
    </row>
    <row r="45" spans="1:6" x14ac:dyDescent="0.25">
      <c r="A45" s="3">
        <v>19</v>
      </c>
      <c r="B45" s="4" t="s">
        <v>19</v>
      </c>
      <c r="C45" s="4" t="s">
        <v>20</v>
      </c>
      <c r="D45" s="28" t="s">
        <v>46</v>
      </c>
      <c r="E45" s="3">
        <v>35</v>
      </c>
      <c r="F45" s="4"/>
    </row>
    <row r="46" spans="1:6" x14ac:dyDescent="0.25">
      <c r="A46" s="3">
        <v>19</v>
      </c>
      <c r="B46" s="4" t="s">
        <v>19</v>
      </c>
      <c r="C46" s="4" t="s">
        <v>20</v>
      </c>
      <c r="D46" s="29" t="s">
        <v>47</v>
      </c>
      <c r="E46" s="3">
        <v>62</v>
      </c>
      <c r="F46" s="4"/>
    </row>
    <row r="47" spans="1:6" x14ac:dyDescent="0.25">
      <c r="A47" s="3">
        <v>21</v>
      </c>
      <c r="B47" s="4" t="s">
        <v>21</v>
      </c>
      <c r="C47" s="4" t="s">
        <v>22</v>
      </c>
      <c r="D47" s="27" t="s">
        <v>42</v>
      </c>
      <c r="E47" s="3">
        <v>21</v>
      </c>
      <c r="F47" s="4"/>
    </row>
    <row r="48" spans="1:6" x14ac:dyDescent="0.25">
      <c r="A48" s="3">
        <v>21</v>
      </c>
      <c r="B48" s="4" t="s">
        <v>21</v>
      </c>
      <c r="C48" s="4" t="s">
        <v>22</v>
      </c>
      <c r="D48" s="27" t="s">
        <v>43</v>
      </c>
      <c r="E48" s="3">
        <v>21</v>
      </c>
      <c r="F48" s="4"/>
    </row>
    <row r="49" spans="1:6" x14ac:dyDescent="0.25">
      <c r="A49" s="3">
        <v>21</v>
      </c>
      <c r="B49" s="4" t="s">
        <v>21</v>
      </c>
      <c r="C49" s="4" t="s">
        <v>22</v>
      </c>
      <c r="D49" s="28" t="s">
        <v>45</v>
      </c>
      <c r="E49" s="3">
        <v>20</v>
      </c>
      <c r="F49" s="4"/>
    </row>
    <row r="50" spans="1:6" x14ac:dyDescent="0.25">
      <c r="A50" s="3">
        <v>21</v>
      </c>
      <c r="B50" s="4" t="s">
        <v>21</v>
      </c>
      <c r="C50" s="4" t="s">
        <v>22</v>
      </c>
      <c r="D50" s="28" t="s">
        <v>46</v>
      </c>
      <c r="E50" s="3">
        <v>18</v>
      </c>
      <c r="F50" s="4"/>
    </row>
    <row r="51" spans="1:6" x14ac:dyDescent="0.25">
      <c r="A51" s="3">
        <v>21</v>
      </c>
      <c r="B51" s="4" t="s">
        <v>21</v>
      </c>
      <c r="C51" s="4" t="s">
        <v>22</v>
      </c>
      <c r="D51" s="29" t="s">
        <v>47</v>
      </c>
      <c r="E51" s="3">
        <v>20</v>
      </c>
      <c r="F51" s="4"/>
    </row>
    <row r="52" spans="1:6" x14ac:dyDescent="0.25">
      <c r="A52" s="3">
        <v>22</v>
      </c>
      <c r="B52" s="4" t="s">
        <v>23</v>
      </c>
      <c r="C52" s="4" t="s">
        <v>24</v>
      </c>
      <c r="D52" s="27" t="s">
        <v>42</v>
      </c>
      <c r="E52" s="3">
        <v>32</v>
      </c>
      <c r="F52" s="4"/>
    </row>
    <row r="53" spans="1:6" x14ac:dyDescent="0.25">
      <c r="A53" s="3">
        <v>22</v>
      </c>
      <c r="B53" s="4" t="s">
        <v>23</v>
      </c>
      <c r="C53" s="4" t="s">
        <v>24</v>
      </c>
      <c r="D53" s="27" t="s">
        <v>43</v>
      </c>
      <c r="E53" s="3">
        <v>48</v>
      </c>
      <c r="F53" s="4"/>
    </row>
    <row r="54" spans="1:6" x14ac:dyDescent="0.25">
      <c r="A54" s="3">
        <v>22</v>
      </c>
      <c r="B54" s="4" t="s">
        <v>23</v>
      </c>
      <c r="C54" s="4" t="s">
        <v>24</v>
      </c>
      <c r="D54" s="28" t="s">
        <v>45</v>
      </c>
      <c r="E54" s="3">
        <v>41</v>
      </c>
      <c r="F54" s="4"/>
    </row>
    <row r="55" spans="1:6" x14ac:dyDescent="0.25">
      <c r="A55" s="3">
        <v>22</v>
      </c>
      <c r="B55" s="4" t="s">
        <v>23</v>
      </c>
      <c r="C55" s="4" t="s">
        <v>24</v>
      </c>
      <c r="D55" s="28" t="s">
        <v>46</v>
      </c>
      <c r="E55" s="3">
        <v>38</v>
      </c>
      <c r="F55" s="4"/>
    </row>
    <row r="56" spans="1:6" x14ac:dyDescent="0.25">
      <c r="A56" s="3">
        <v>22</v>
      </c>
      <c r="B56" s="4" t="s">
        <v>23</v>
      </c>
      <c r="C56" s="4" t="s">
        <v>24</v>
      </c>
      <c r="D56" s="29" t="s">
        <v>47</v>
      </c>
      <c r="E56" s="3">
        <v>103</v>
      </c>
      <c r="F56" s="4"/>
    </row>
    <row r="57" spans="1:6" x14ac:dyDescent="0.25">
      <c r="A57" s="3">
        <v>23</v>
      </c>
      <c r="B57" s="4" t="s">
        <v>25</v>
      </c>
      <c r="C57" s="4" t="s">
        <v>26</v>
      </c>
      <c r="D57" s="27" t="s">
        <v>42</v>
      </c>
      <c r="E57" s="3">
        <v>43</v>
      </c>
      <c r="F57" s="4"/>
    </row>
    <row r="58" spans="1:6" x14ac:dyDescent="0.25">
      <c r="A58" s="3">
        <v>23</v>
      </c>
      <c r="B58" s="4" t="s">
        <v>25</v>
      </c>
      <c r="C58" s="4" t="s">
        <v>26</v>
      </c>
      <c r="D58" s="27" t="s">
        <v>43</v>
      </c>
      <c r="E58" s="3">
        <v>38</v>
      </c>
      <c r="F58" s="4"/>
    </row>
    <row r="59" spans="1:6" x14ac:dyDescent="0.25">
      <c r="A59" s="3">
        <v>23</v>
      </c>
      <c r="B59" s="4" t="s">
        <v>25</v>
      </c>
      <c r="C59" s="4" t="s">
        <v>26</v>
      </c>
      <c r="D59" s="28" t="s">
        <v>45</v>
      </c>
      <c r="E59" s="3">
        <v>31</v>
      </c>
      <c r="F59" s="4"/>
    </row>
    <row r="60" spans="1:6" x14ac:dyDescent="0.25">
      <c r="A60" s="3">
        <v>23</v>
      </c>
      <c r="B60" s="4" t="s">
        <v>25</v>
      </c>
      <c r="C60" s="4" t="s">
        <v>26</v>
      </c>
      <c r="D60" s="28" t="s">
        <v>46</v>
      </c>
      <c r="E60" s="3">
        <v>38</v>
      </c>
      <c r="F60" s="4"/>
    </row>
    <row r="61" spans="1:6" x14ac:dyDescent="0.25">
      <c r="A61" s="3">
        <v>23</v>
      </c>
      <c r="B61" s="4" t="s">
        <v>25</v>
      </c>
      <c r="C61" s="4" t="s">
        <v>26</v>
      </c>
      <c r="D61" s="29" t="s">
        <v>47</v>
      </c>
      <c r="E61" s="3">
        <v>71</v>
      </c>
      <c r="F61" s="4"/>
    </row>
    <row r="62" spans="1:6" x14ac:dyDescent="0.25">
      <c r="A62" s="3">
        <v>24</v>
      </c>
      <c r="B62" s="4" t="s">
        <v>27</v>
      </c>
      <c r="C62" s="4" t="s">
        <v>28</v>
      </c>
      <c r="D62" s="27" t="s">
        <v>42</v>
      </c>
      <c r="E62" s="3">
        <v>22</v>
      </c>
      <c r="F62" s="4"/>
    </row>
    <row r="63" spans="1:6" x14ac:dyDescent="0.25">
      <c r="A63" s="3">
        <v>24</v>
      </c>
      <c r="B63" s="4" t="s">
        <v>27</v>
      </c>
      <c r="C63" s="4" t="s">
        <v>28</v>
      </c>
      <c r="D63" s="27" t="s">
        <v>43</v>
      </c>
      <c r="E63" s="3">
        <v>24</v>
      </c>
      <c r="F63" s="4"/>
    </row>
    <row r="64" spans="1:6" x14ac:dyDescent="0.25">
      <c r="A64" s="3">
        <v>24</v>
      </c>
      <c r="B64" s="4" t="s">
        <v>27</v>
      </c>
      <c r="C64" s="4" t="s">
        <v>28</v>
      </c>
      <c r="D64" s="28" t="s">
        <v>45</v>
      </c>
      <c r="E64" s="3">
        <v>26</v>
      </c>
      <c r="F64" s="4"/>
    </row>
    <row r="65" spans="1:12" x14ac:dyDescent="0.25">
      <c r="A65" s="3">
        <v>24</v>
      </c>
      <c r="B65" s="4" t="s">
        <v>27</v>
      </c>
      <c r="C65" s="4" t="s">
        <v>28</v>
      </c>
      <c r="D65" s="28" t="s">
        <v>46</v>
      </c>
      <c r="E65" s="3">
        <v>17</v>
      </c>
      <c r="F65" s="4"/>
    </row>
    <row r="66" spans="1:12" x14ac:dyDescent="0.25">
      <c r="A66" s="3">
        <v>24</v>
      </c>
      <c r="B66" s="4" t="s">
        <v>27</v>
      </c>
      <c r="C66" s="4" t="s">
        <v>28</v>
      </c>
      <c r="D66" s="29" t="s">
        <v>47</v>
      </c>
      <c r="E66" s="3">
        <v>27</v>
      </c>
      <c r="F66" s="4"/>
    </row>
    <row r="67" spans="1:12" x14ac:dyDescent="0.25">
      <c r="A67" s="3">
        <v>25</v>
      </c>
      <c r="B67" s="4" t="s">
        <v>29</v>
      </c>
      <c r="C67" s="4" t="s">
        <v>30</v>
      </c>
      <c r="D67" s="27" t="s">
        <v>42</v>
      </c>
      <c r="E67" s="3">
        <v>72</v>
      </c>
      <c r="F67" s="4"/>
    </row>
    <row r="68" spans="1:12" x14ac:dyDescent="0.25">
      <c r="A68" s="3">
        <v>25</v>
      </c>
      <c r="B68" s="4" t="s">
        <v>29</v>
      </c>
      <c r="C68" s="4" t="s">
        <v>30</v>
      </c>
      <c r="D68" s="27" t="s">
        <v>43</v>
      </c>
      <c r="E68" s="3">
        <v>68</v>
      </c>
      <c r="F68" s="4"/>
    </row>
    <row r="69" spans="1:12" x14ac:dyDescent="0.25">
      <c r="A69" s="3">
        <v>25</v>
      </c>
      <c r="B69" s="4" t="s">
        <v>29</v>
      </c>
      <c r="C69" s="4" t="s">
        <v>30</v>
      </c>
      <c r="D69" s="28" t="s">
        <v>45</v>
      </c>
      <c r="E69" s="3">
        <v>69</v>
      </c>
      <c r="F69" s="4"/>
    </row>
    <row r="70" spans="1:12" x14ac:dyDescent="0.25">
      <c r="A70" s="3">
        <v>25</v>
      </c>
      <c r="B70" s="4" t="s">
        <v>29</v>
      </c>
      <c r="C70" s="4" t="s">
        <v>30</v>
      </c>
      <c r="D70" s="28" t="s">
        <v>46</v>
      </c>
      <c r="E70" s="3">
        <v>54</v>
      </c>
      <c r="F70" s="4"/>
      <c r="L70" s="31"/>
    </row>
    <row r="71" spans="1:12" ht="13.75" customHeight="1" x14ac:dyDescent="0.25">
      <c r="A71" s="3">
        <v>25</v>
      </c>
      <c r="B71" s="4" t="s">
        <v>29</v>
      </c>
      <c r="C71" s="4" t="s">
        <v>30</v>
      </c>
      <c r="D71" s="29" t="s">
        <v>47</v>
      </c>
      <c r="E71" s="3">
        <v>145</v>
      </c>
      <c r="F71" s="4"/>
    </row>
    <row r="72" spans="1:12" x14ac:dyDescent="0.25">
      <c r="D72" s="34"/>
      <c r="E72" s="30">
        <f>SUM(E2:E71)</f>
        <v>2721</v>
      </c>
    </row>
    <row r="73" spans="1:12" x14ac:dyDescent="0.25">
      <c r="E73" s="32"/>
    </row>
    <row r="74" spans="1:12" x14ac:dyDescent="0.25">
      <c r="E74" s="30">
        <f>SUM(E72:E73)</f>
        <v>2721</v>
      </c>
    </row>
    <row r="76" spans="1:12" x14ac:dyDescent="0.25">
      <c r="C76" s="1" t="s">
        <v>41</v>
      </c>
      <c r="E76" s="33">
        <f>'H14'!$E$16+'H12'!E16+'H10'!E16</f>
        <v>2721</v>
      </c>
    </row>
    <row r="78" spans="1:12" x14ac:dyDescent="0.25">
      <c r="C78" s="1" t="s">
        <v>44</v>
      </c>
      <c r="E78" s="1">
        <v>3186</v>
      </c>
    </row>
    <row r="79" spans="1:12" x14ac:dyDescent="0.25">
      <c r="C79" s="1" t="s">
        <v>48</v>
      </c>
      <c r="E79" s="1">
        <v>2635</v>
      </c>
    </row>
  </sheetData>
  <sheetProtection selectLockedCells="1" selectUnlockedCells="1"/>
  <pageMargins left="0.78749999999999998" right="0.78749999999999998" top="0.98402777777777772" bottom="0.98472222222222228" header="0.51180555555555551" footer="0.49236111111111114"/>
  <pageSetup paperSize="9" firstPageNumber="0" orientation="portrait" horizontalDpi="300" verticalDpi="300" r:id="rId1"/>
  <headerFooter alignWithMargins="0"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G15" sqref="G15"/>
    </sheetView>
  </sheetViews>
  <sheetFormatPr defaultColWidth="11.54296875" defaultRowHeight="12.5" x14ac:dyDescent="0.25"/>
  <cols>
    <col min="1" max="1" width="6.54296875" customWidth="1"/>
    <col min="2" max="2" width="9.453125" customWidth="1"/>
    <col min="3" max="3" width="41" customWidth="1"/>
    <col min="4" max="4" width="10.08984375" customWidth="1"/>
  </cols>
  <sheetData>
    <row r="1" spans="1:8" ht="13" x14ac:dyDescent="0.3">
      <c r="A1" s="5" t="s">
        <v>31</v>
      </c>
      <c r="B1" s="6" t="s">
        <v>32</v>
      </c>
      <c r="C1" s="7" t="s">
        <v>33</v>
      </c>
      <c r="D1" s="8" t="s">
        <v>3</v>
      </c>
      <c r="E1" s="9" t="s">
        <v>34</v>
      </c>
      <c r="F1" s="10" t="s">
        <v>35</v>
      </c>
      <c r="G1" s="10" t="s">
        <v>36</v>
      </c>
    </row>
    <row r="2" spans="1:8" x14ac:dyDescent="0.25">
      <c r="A2" s="11">
        <v>11</v>
      </c>
      <c r="B2" s="4" t="s">
        <v>5</v>
      </c>
      <c r="C2" s="12" t="s">
        <v>6</v>
      </c>
      <c r="D2" s="13" t="s">
        <v>49</v>
      </c>
      <c r="E2" s="14">
        <f>54+39</f>
        <v>93</v>
      </c>
      <c r="F2" s="16">
        <f>E2*28/E16</f>
        <v>2.8490153172866521</v>
      </c>
      <c r="G2" s="16">
        <f t="shared" ref="G2:G8" si="0">ROUND(F2,0)</f>
        <v>3</v>
      </c>
    </row>
    <row r="3" spans="1:8" x14ac:dyDescent="0.25">
      <c r="A3" s="11">
        <v>12</v>
      </c>
      <c r="B3" s="4" t="s">
        <v>7</v>
      </c>
      <c r="C3" s="12" t="s">
        <v>8</v>
      </c>
      <c r="D3" s="13" t="s">
        <v>49</v>
      </c>
      <c r="E3" s="14">
        <f>62+55</f>
        <v>117</v>
      </c>
      <c r="F3" s="16">
        <f>E3*28/E16</f>
        <v>3.5842450765864333</v>
      </c>
      <c r="G3" s="16">
        <f t="shared" si="0"/>
        <v>4</v>
      </c>
    </row>
    <row r="4" spans="1:8" x14ac:dyDescent="0.25">
      <c r="A4" s="11">
        <v>13</v>
      </c>
      <c r="B4" s="4" t="s">
        <v>9</v>
      </c>
      <c r="C4" s="12" t="s">
        <v>10</v>
      </c>
      <c r="D4" s="13" t="s">
        <v>49</v>
      </c>
      <c r="E4" s="14">
        <f>14+17</f>
        <v>31</v>
      </c>
      <c r="F4" s="16">
        <f>E4*28/E16</f>
        <v>0.94967177242888401</v>
      </c>
      <c r="G4" s="35">
        <f t="shared" si="0"/>
        <v>1</v>
      </c>
    </row>
    <row r="5" spans="1:8" x14ac:dyDescent="0.25">
      <c r="A5" s="11">
        <v>14</v>
      </c>
      <c r="B5" s="4" t="s">
        <v>11</v>
      </c>
      <c r="C5" s="12" t="s">
        <v>12</v>
      </c>
      <c r="D5" s="13" t="s">
        <v>49</v>
      </c>
      <c r="E5" s="14">
        <f>20+29</f>
        <v>49</v>
      </c>
      <c r="F5" s="16">
        <f>E5*28/E16</f>
        <v>1.5010940919037199</v>
      </c>
      <c r="G5" s="35">
        <f t="shared" si="0"/>
        <v>2</v>
      </c>
      <c r="H5" s="36"/>
    </row>
    <row r="6" spans="1:8" x14ac:dyDescent="0.25">
      <c r="A6" s="11">
        <v>15</v>
      </c>
      <c r="B6" s="4" t="s">
        <v>13</v>
      </c>
      <c r="C6" s="12" t="s">
        <v>14</v>
      </c>
      <c r="D6" s="13" t="s">
        <v>49</v>
      </c>
      <c r="E6" s="14">
        <f>11+7</f>
        <v>18</v>
      </c>
      <c r="F6" s="16">
        <f>E6*28/E16</f>
        <v>0.55142231947483589</v>
      </c>
      <c r="G6" s="35">
        <f t="shared" si="0"/>
        <v>1</v>
      </c>
    </row>
    <row r="7" spans="1:8" x14ac:dyDescent="0.25">
      <c r="A7" s="11">
        <v>16</v>
      </c>
      <c r="B7" s="4" t="s">
        <v>37</v>
      </c>
      <c r="C7" s="12" t="s">
        <v>40</v>
      </c>
      <c r="D7" s="13" t="s">
        <v>49</v>
      </c>
      <c r="E7" s="14">
        <f>14+17</f>
        <v>31</v>
      </c>
      <c r="F7" s="16">
        <f>E7*28/E16</f>
        <v>0.94967177242888401</v>
      </c>
      <c r="G7" s="35">
        <f t="shared" si="0"/>
        <v>1</v>
      </c>
    </row>
    <row r="8" spans="1:8" x14ac:dyDescent="0.25">
      <c r="A8" s="11">
        <v>17</v>
      </c>
      <c r="B8" s="4" t="s">
        <v>15</v>
      </c>
      <c r="C8" s="12" t="s">
        <v>16</v>
      </c>
      <c r="D8" s="13" t="s">
        <v>49</v>
      </c>
      <c r="E8" s="14">
        <f>19+40</f>
        <v>59</v>
      </c>
      <c r="F8" s="16">
        <f>E8*28/E16</f>
        <v>1.8074398249452954</v>
      </c>
      <c r="G8" s="35">
        <f t="shared" si="0"/>
        <v>2</v>
      </c>
    </row>
    <row r="9" spans="1:8" x14ac:dyDescent="0.25">
      <c r="A9" s="11">
        <v>18</v>
      </c>
      <c r="B9" s="4" t="s">
        <v>17</v>
      </c>
      <c r="C9" s="12" t="s">
        <v>18</v>
      </c>
      <c r="D9" s="13" t="s">
        <v>49</v>
      </c>
      <c r="E9" s="14">
        <f>29+26</f>
        <v>55</v>
      </c>
      <c r="F9" s="16">
        <f>E9*28/E16</f>
        <v>1.6849015317286653</v>
      </c>
      <c r="G9" s="35">
        <f t="shared" ref="G9:G15" si="1">ROUND(F9,0)</f>
        <v>2</v>
      </c>
    </row>
    <row r="10" spans="1:8" x14ac:dyDescent="0.25">
      <c r="A10" s="11">
        <v>19</v>
      </c>
      <c r="B10" s="4" t="s">
        <v>19</v>
      </c>
      <c r="C10" s="12" t="s">
        <v>20</v>
      </c>
      <c r="D10" s="13" t="s">
        <v>49</v>
      </c>
      <c r="E10" s="14">
        <f>32+40</f>
        <v>72</v>
      </c>
      <c r="F10" s="16">
        <f>E10*28/E16</f>
        <v>2.2056892778993435</v>
      </c>
      <c r="G10" s="35">
        <f t="shared" si="1"/>
        <v>2</v>
      </c>
    </row>
    <row r="11" spans="1:8" x14ac:dyDescent="0.25">
      <c r="A11" s="11">
        <v>21</v>
      </c>
      <c r="B11" s="4" t="s">
        <v>21</v>
      </c>
      <c r="C11" s="12" t="s">
        <v>22</v>
      </c>
      <c r="D11" s="13" t="s">
        <v>49</v>
      </c>
      <c r="E11" s="14">
        <f>21+21</f>
        <v>42</v>
      </c>
      <c r="F11" s="16">
        <f>E11*28/E16</f>
        <v>1.286652078774617</v>
      </c>
      <c r="G11" s="35">
        <f t="shared" si="1"/>
        <v>1</v>
      </c>
    </row>
    <row r="12" spans="1:8" x14ac:dyDescent="0.25">
      <c r="A12" s="11">
        <v>22</v>
      </c>
      <c r="B12" s="4" t="s">
        <v>23</v>
      </c>
      <c r="C12" s="12" t="s">
        <v>24</v>
      </c>
      <c r="D12" s="13" t="s">
        <v>49</v>
      </c>
      <c r="E12" s="14">
        <f>32+48</f>
        <v>80</v>
      </c>
      <c r="F12" s="16">
        <f>E12*28/E16</f>
        <v>2.4507658643326038</v>
      </c>
      <c r="G12" s="35">
        <f t="shared" si="1"/>
        <v>2</v>
      </c>
    </row>
    <row r="13" spans="1:8" x14ac:dyDescent="0.25">
      <c r="A13" s="11">
        <v>23</v>
      </c>
      <c r="B13" s="4" t="s">
        <v>25</v>
      </c>
      <c r="C13" s="12" t="s">
        <v>26</v>
      </c>
      <c r="D13" s="13" t="s">
        <v>49</v>
      </c>
      <c r="E13" s="14">
        <f>43+38</f>
        <v>81</v>
      </c>
      <c r="F13" s="16">
        <f>E13*28/E16</f>
        <v>2.4814004376367613</v>
      </c>
      <c r="G13" s="35">
        <f t="shared" si="1"/>
        <v>2</v>
      </c>
    </row>
    <row r="14" spans="1:8" x14ac:dyDescent="0.25">
      <c r="A14" s="11">
        <v>24</v>
      </c>
      <c r="B14" s="4" t="s">
        <v>27</v>
      </c>
      <c r="C14" s="12" t="s">
        <v>28</v>
      </c>
      <c r="D14" s="13" t="s">
        <v>49</v>
      </c>
      <c r="E14" s="14">
        <f>22+24</f>
        <v>46</v>
      </c>
      <c r="F14" s="16">
        <f>E14*28/E16</f>
        <v>1.4091903719912473</v>
      </c>
      <c r="G14" s="35">
        <f t="shared" si="1"/>
        <v>1</v>
      </c>
    </row>
    <row r="15" spans="1:8" x14ac:dyDescent="0.25">
      <c r="A15" s="11">
        <v>25</v>
      </c>
      <c r="B15" s="4" t="s">
        <v>29</v>
      </c>
      <c r="C15" s="12" t="s">
        <v>30</v>
      </c>
      <c r="D15" s="13" t="s">
        <v>49</v>
      </c>
      <c r="E15" s="14">
        <f>72+68</f>
        <v>140</v>
      </c>
      <c r="F15" s="16">
        <f>E15*28/E16</f>
        <v>4.288840262582057</v>
      </c>
      <c r="G15" s="35">
        <f t="shared" si="1"/>
        <v>4</v>
      </c>
    </row>
    <row r="16" spans="1:8" x14ac:dyDescent="0.25">
      <c r="A16" s="1"/>
      <c r="B16" s="1"/>
      <c r="C16" s="17" t="s">
        <v>38</v>
      </c>
      <c r="D16" s="18"/>
      <c r="E16" s="14">
        <f>SUM(E2:E15)</f>
        <v>914</v>
      </c>
      <c r="F16" s="16">
        <f>SUM(F2:F15)</f>
        <v>27.999999999999996</v>
      </c>
      <c r="G16" s="35">
        <f>SUM(G2:G15)</f>
        <v>28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tabSelected="1" workbookViewId="0">
      <selection activeCell="G11" sqref="G11"/>
    </sheetView>
  </sheetViews>
  <sheetFormatPr defaultColWidth="11.54296875" defaultRowHeight="12.5" x14ac:dyDescent="0.25"/>
  <cols>
    <col min="1" max="1" width="6.54296875" customWidth="1"/>
    <col min="2" max="2" width="9.36328125" customWidth="1"/>
    <col min="3" max="3" width="40.90625" customWidth="1"/>
    <col min="4" max="4" width="10.08984375" customWidth="1"/>
  </cols>
  <sheetData>
    <row r="1" spans="1:7" ht="13" x14ac:dyDescent="0.3">
      <c r="A1" s="5" t="s">
        <v>31</v>
      </c>
      <c r="B1" s="6" t="s">
        <v>32</v>
      </c>
      <c r="C1" s="6" t="s">
        <v>33</v>
      </c>
      <c r="D1" s="19" t="s">
        <v>3</v>
      </c>
      <c r="E1" s="20" t="s">
        <v>34</v>
      </c>
      <c r="F1" s="10" t="s">
        <v>35</v>
      </c>
      <c r="G1" s="10" t="s">
        <v>36</v>
      </c>
    </row>
    <row r="2" spans="1:7" x14ac:dyDescent="0.25">
      <c r="A2" s="11">
        <v>11</v>
      </c>
      <c r="B2" s="4" t="s">
        <v>5</v>
      </c>
      <c r="C2" s="4" t="s">
        <v>6</v>
      </c>
      <c r="D2" s="21" t="s">
        <v>50</v>
      </c>
      <c r="E2" s="22">
        <f>64+47</f>
        <v>111</v>
      </c>
      <c r="F2" s="16">
        <f>E2*28/E16</f>
        <v>3.5398633257403187</v>
      </c>
      <c r="G2" s="16">
        <f t="shared" ref="G2:G9" si="0">ROUND(F2,0)</f>
        <v>4</v>
      </c>
    </row>
    <row r="3" spans="1:7" x14ac:dyDescent="0.25">
      <c r="A3" s="11">
        <v>12</v>
      </c>
      <c r="B3" s="4" t="s">
        <v>7</v>
      </c>
      <c r="C3" s="4" t="s">
        <v>8</v>
      </c>
      <c r="D3" s="21" t="s">
        <v>50</v>
      </c>
      <c r="E3" s="23">
        <f>51+53</f>
        <v>104</v>
      </c>
      <c r="F3" s="16">
        <f>E3*28/E16</f>
        <v>3.3166287015945328</v>
      </c>
      <c r="G3" s="37">
        <f t="shared" si="0"/>
        <v>3</v>
      </c>
    </row>
    <row r="4" spans="1:7" x14ac:dyDescent="0.25">
      <c r="A4" s="11">
        <v>13</v>
      </c>
      <c r="B4" s="4" t="s">
        <v>9</v>
      </c>
      <c r="C4" s="4" t="s">
        <v>10</v>
      </c>
      <c r="D4" s="21" t="s">
        <v>50</v>
      </c>
      <c r="E4" s="23">
        <f>23+44</f>
        <v>67</v>
      </c>
      <c r="F4" s="16">
        <f>E4*28/E16</f>
        <v>2.1366742596810933</v>
      </c>
      <c r="G4" s="37">
        <f t="shared" si="0"/>
        <v>2</v>
      </c>
    </row>
    <row r="5" spans="1:7" x14ac:dyDescent="0.25">
      <c r="A5" s="11">
        <v>14</v>
      </c>
      <c r="B5" s="4" t="s">
        <v>11</v>
      </c>
      <c r="C5" s="4" t="s">
        <v>12</v>
      </c>
      <c r="D5" s="21" t="s">
        <v>50</v>
      </c>
      <c r="E5" s="23">
        <f>32+11</f>
        <v>43</v>
      </c>
      <c r="F5" s="16">
        <f>E5*28/E16</f>
        <v>1.3712984054669703</v>
      </c>
      <c r="G5" s="37">
        <f t="shared" si="0"/>
        <v>1</v>
      </c>
    </row>
    <row r="6" spans="1:7" x14ac:dyDescent="0.25">
      <c r="A6" s="11">
        <v>15</v>
      </c>
      <c r="B6" s="4" t="s">
        <v>13</v>
      </c>
      <c r="C6" s="4" t="s">
        <v>14</v>
      </c>
      <c r="D6" s="21" t="s">
        <v>50</v>
      </c>
      <c r="E6" s="23">
        <f>11+10</f>
        <v>21</v>
      </c>
      <c r="F6" s="16">
        <f>E6*28/E16</f>
        <v>0.66970387243735763</v>
      </c>
      <c r="G6" s="37">
        <f t="shared" si="0"/>
        <v>1</v>
      </c>
    </row>
    <row r="7" spans="1:7" x14ac:dyDescent="0.25">
      <c r="A7" s="11">
        <v>16</v>
      </c>
      <c r="B7" s="4" t="s">
        <v>37</v>
      </c>
      <c r="C7" s="4" t="s">
        <v>40</v>
      </c>
      <c r="D7" s="21" t="s">
        <v>50</v>
      </c>
      <c r="E7" s="23">
        <f>13+12</f>
        <v>25</v>
      </c>
      <c r="F7" s="16">
        <f>E7*28/E16</f>
        <v>0.79726651480637811</v>
      </c>
      <c r="G7" s="37">
        <f t="shared" si="0"/>
        <v>1</v>
      </c>
    </row>
    <row r="8" spans="1:7" x14ac:dyDescent="0.25">
      <c r="A8" s="11">
        <v>17</v>
      </c>
      <c r="B8" s="4" t="s">
        <v>15</v>
      </c>
      <c r="C8" s="4" t="s">
        <v>16</v>
      </c>
      <c r="D8" s="21" t="s">
        <v>50</v>
      </c>
      <c r="E8" s="23">
        <f>29+18</f>
        <v>47</v>
      </c>
      <c r="F8" s="16">
        <f>E8*28/E16</f>
        <v>1.4988610478359909</v>
      </c>
      <c r="G8" s="37">
        <v>2</v>
      </c>
    </row>
    <row r="9" spans="1:7" x14ac:dyDescent="0.25">
      <c r="A9" s="11">
        <v>18</v>
      </c>
      <c r="B9" s="4" t="s">
        <v>17</v>
      </c>
      <c r="C9" s="4" t="s">
        <v>18</v>
      </c>
      <c r="D9" s="21" t="s">
        <v>50</v>
      </c>
      <c r="E9" s="23">
        <f>19+27</f>
        <v>46</v>
      </c>
      <c r="F9" s="16">
        <f>E9*28/E16</f>
        <v>1.4669703872437359</v>
      </c>
      <c r="G9" s="37">
        <v>2</v>
      </c>
    </row>
    <row r="10" spans="1:7" x14ac:dyDescent="0.25">
      <c r="A10" s="11">
        <v>19</v>
      </c>
      <c r="B10" s="4" t="s">
        <v>19</v>
      </c>
      <c r="C10" s="4" t="s">
        <v>20</v>
      </c>
      <c r="D10" s="21" t="s">
        <v>50</v>
      </c>
      <c r="E10" s="23">
        <f>27+35</f>
        <v>62</v>
      </c>
      <c r="F10" s="16">
        <f>E10*28/E16</f>
        <v>1.9772209567198178</v>
      </c>
      <c r="G10" s="35">
        <f t="shared" ref="G10:G15" si="1">ROUND(F10,0)</f>
        <v>2</v>
      </c>
    </row>
    <row r="11" spans="1:7" x14ac:dyDescent="0.25">
      <c r="A11" s="11">
        <v>21</v>
      </c>
      <c r="B11" s="4" t="s">
        <v>21</v>
      </c>
      <c r="C11" s="4" t="s">
        <v>22</v>
      </c>
      <c r="D11" s="21" t="s">
        <v>50</v>
      </c>
      <c r="E11" s="23">
        <f>20+18</f>
        <v>38</v>
      </c>
      <c r="F11" s="16">
        <f>E11*28/E16</f>
        <v>1.2118451025056947</v>
      </c>
      <c r="G11" s="35">
        <f t="shared" si="1"/>
        <v>1</v>
      </c>
    </row>
    <row r="12" spans="1:7" x14ac:dyDescent="0.25">
      <c r="A12" s="11">
        <v>22</v>
      </c>
      <c r="B12" s="4" t="s">
        <v>23</v>
      </c>
      <c r="C12" s="4" t="s">
        <v>24</v>
      </c>
      <c r="D12" s="21" t="s">
        <v>50</v>
      </c>
      <c r="E12" s="23">
        <f>41+38</f>
        <v>79</v>
      </c>
      <c r="F12" s="16">
        <f>E12*28/E16</f>
        <v>2.5193621867881548</v>
      </c>
      <c r="G12" s="38">
        <f t="shared" si="1"/>
        <v>3</v>
      </c>
    </row>
    <row r="13" spans="1:7" x14ac:dyDescent="0.25">
      <c r="A13" s="11">
        <v>23</v>
      </c>
      <c r="B13" s="4" t="s">
        <v>25</v>
      </c>
      <c r="C13" s="4" t="s">
        <v>26</v>
      </c>
      <c r="D13" s="21" t="s">
        <v>50</v>
      </c>
      <c r="E13" s="23">
        <f>31+38</f>
        <v>69</v>
      </c>
      <c r="F13" s="16">
        <f>E13*28/E16</f>
        <v>2.2004555808656034</v>
      </c>
      <c r="G13" s="35">
        <f t="shared" si="1"/>
        <v>2</v>
      </c>
    </row>
    <row r="14" spans="1:7" x14ac:dyDescent="0.25">
      <c r="A14" s="11">
        <v>24</v>
      </c>
      <c r="B14" s="4" t="s">
        <v>27</v>
      </c>
      <c r="C14" s="4" t="s">
        <v>28</v>
      </c>
      <c r="D14" s="21" t="s">
        <v>50</v>
      </c>
      <c r="E14" s="23">
        <f>26+17</f>
        <v>43</v>
      </c>
      <c r="F14" s="16">
        <f>E14*28/E16</f>
        <v>1.3712984054669703</v>
      </c>
      <c r="G14" s="35">
        <f t="shared" si="1"/>
        <v>1</v>
      </c>
    </row>
    <row r="15" spans="1:7" x14ac:dyDescent="0.25">
      <c r="A15" s="11">
        <v>25</v>
      </c>
      <c r="B15" s="4" t="s">
        <v>29</v>
      </c>
      <c r="C15" s="4" t="s">
        <v>30</v>
      </c>
      <c r="D15" s="21" t="s">
        <v>50</v>
      </c>
      <c r="E15" s="23">
        <f>69+54</f>
        <v>123</v>
      </c>
      <c r="F15" s="16">
        <f>E15*28/E16</f>
        <v>3.9225512528473803</v>
      </c>
      <c r="G15" s="35">
        <f t="shared" si="1"/>
        <v>4</v>
      </c>
    </row>
    <row r="16" spans="1:7" x14ac:dyDescent="0.25">
      <c r="A16" s="1"/>
      <c r="B16" s="1"/>
      <c r="C16" s="24" t="s">
        <v>38</v>
      </c>
      <c r="D16" s="1"/>
      <c r="E16" s="23">
        <f>SUM(E2:E15)</f>
        <v>878</v>
      </c>
      <c r="F16" s="16">
        <f>SUM(F2:F15)</f>
        <v>28</v>
      </c>
      <c r="G16" s="35">
        <f>SUM(G2:G15)</f>
        <v>29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workbookViewId="0">
      <selection activeCell="G15" sqref="G15"/>
    </sheetView>
  </sheetViews>
  <sheetFormatPr defaultColWidth="11.54296875" defaultRowHeight="12.5" x14ac:dyDescent="0.25"/>
  <cols>
    <col min="1" max="1" width="6.54296875" customWidth="1"/>
    <col min="2" max="2" width="9.453125" customWidth="1"/>
    <col min="3" max="3" width="41" customWidth="1"/>
  </cols>
  <sheetData>
    <row r="1" spans="1:7" ht="13" x14ac:dyDescent="0.3">
      <c r="A1" s="6" t="s">
        <v>31</v>
      </c>
      <c r="B1" s="6" t="s">
        <v>32</v>
      </c>
      <c r="C1" s="6" t="s">
        <v>33</v>
      </c>
      <c r="D1" s="19" t="s">
        <v>3</v>
      </c>
      <c r="E1" s="20" t="s">
        <v>34</v>
      </c>
      <c r="F1" s="25" t="s">
        <v>35</v>
      </c>
      <c r="G1" s="25" t="s">
        <v>36</v>
      </c>
    </row>
    <row r="2" spans="1:7" x14ac:dyDescent="0.25">
      <c r="A2" s="11">
        <v>11</v>
      </c>
      <c r="B2" s="4" t="s">
        <v>5</v>
      </c>
      <c r="C2" s="4" t="s">
        <v>6</v>
      </c>
      <c r="D2" s="26" t="s">
        <v>51</v>
      </c>
      <c r="E2" s="22">
        <v>90</v>
      </c>
      <c r="F2" s="15">
        <f>E2*28/E16</f>
        <v>2.71259418729817</v>
      </c>
      <c r="G2" s="16">
        <f t="shared" ref="G2:G15" si="0">ROUND(F2,0)</f>
        <v>3</v>
      </c>
    </row>
    <row r="3" spans="1:7" x14ac:dyDescent="0.25">
      <c r="A3" s="11">
        <v>12</v>
      </c>
      <c r="B3" s="4" t="s">
        <v>7</v>
      </c>
      <c r="C3" s="4" t="s">
        <v>8</v>
      </c>
      <c r="D3" s="26" t="s">
        <v>51</v>
      </c>
      <c r="E3" s="23">
        <v>127</v>
      </c>
      <c r="F3" s="15">
        <f>E3*28/E16</f>
        <v>3.8277717976318621</v>
      </c>
      <c r="G3" s="37">
        <f t="shared" si="0"/>
        <v>4</v>
      </c>
    </row>
    <row r="4" spans="1:7" x14ac:dyDescent="0.25">
      <c r="A4" s="11">
        <v>13</v>
      </c>
      <c r="B4" s="4" t="s">
        <v>9</v>
      </c>
      <c r="C4" s="4" t="s">
        <v>10</v>
      </c>
      <c r="D4" s="26" t="s">
        <v>51</v>
      </c>
      <c r="E4" s="23">
        <v>57</v>
      </c>
      <c r="F4" s="15">
        <f>E4*28/E16</f>
        <v>1.7179763186221744</v>
      </c>
      <c r="G4" s="37">
        <f t="shared" si="0"/>
        <v>2</v>
      </c>
    </row>
    <row r="5" spans="1:7" x14ac:dyDescent="0.25">
      <c r="A5" s="11">
        <v>14</v>
      </c>
      <c r="B5" s="4" t="s">
        <v>11</v>
      </c>
      <c r="C5" s="4" t="s">
        <v>12</v>
      </c>
      <c r="D5" s="26" t="s">
        <v>51</v>
      </c>
      <c r="E5" s="23">
        <v>43</v>
      </c>
      <c r="F5" s="15">
        <f>E5*28/E16</f>
        <v>1.2960172228202369</v>
      </c>
      <c r="G5" s="37">
        <f t="shared" si="0"/>
        <v>1</v>
      </c>
    </row>
    <row r="6" spans="1:7" x14ac:dyDescent="0.25">
      <c r="A6" s="11">
        <v>15</v>
      </c>
      <c r="B6" s="4" t="s">
        <v>13</v>
      </c>
      <c r="C6" s="4" t="s">
        <v>14</v>
      </c>
      <c r="D6" s="26" t="s">
        <v>51</v>
      </c>
      <c r="E6" s="23">
        <v>21</v>
      </c>
      <c r="F6" s="15">
        <f>E6*28/E16</f>
        <v>0.63293864370290631</v>
      </c>
      <c r="G6" s="37">
        <f t="shared" si="0"/>
        <v>1</v>
      </c>
    </row>
    <row r="7" spans="1:7" x14ac:dyDescent="0.25">
      <c r="A7" s="11">
        <v>16</v>
      </c>
      <c r="B7" s="4" t="s">
        <v>37</v>
      </c>
      <c r="C7" s="4" t="s">
        <v>40</v>
      </c>
      <c r="D7" s="26" t="s">
        <v>51</v>
      </c>
      <c r="E7" s="23">
        <v>19</v>
      </c>
      <c r="F7" s="15">
        <f>E7*28/E16</f>
        <v>0.57265877287405809</v>
      </c>
      <c r="G7" s="37">
        <f t="shared" si="0"/>
        <v>1</v>
      </c>
    </row>
    <row r="8" spans="1:7" x14ac:dyDescent="0.25">
      <c r="A8" s="11">
        <v>17</v>
      </c>
      <c r="B8" s="4" t="s">
        <v>15</v>
      </c>
      <c r="C8" s="4" t="s">
        <v>16</v>
      </c>
      <c r="D8" s="26" t="s">
        <v>51</v>
      </c>
      <c r="E8" s="23">
        <v>78</v>
      </c>
      <c r="F8" s="15">
        <f>E8*28/E16</f>
        <v>2.3509149623250809</v>
      </c>
      <c r="G8" s="37">
        <f t="shared" si="0"/>
        <v>2</v>
      </c>
    </row>
    <row r="9" spans="1:7" x14ac:dyDescent="0.25">
      <c r="A9" s="11">
        <v>18</v>
      </c>
      <c r="B9" s="4" t="s">
        <v>17</v>
      </c>
      <c r="C9" s="4" t="s">
        <v>18</v>
      </c>
      <c r="D9" s="26" t="s">
        <v>51</v>
      </c>
      <c r="E9" s="23">
        <v>66</v>
      </c>
      <c r="F9" s="15">
        <f>E9*28/E16</f>
        <v>1.9892357373519913</v>
      </c>
      <c r="G9" s="37">
        <f t="shared" si="0"/>
        <v>2</v>
      </c>
    </row>
    <row r="10" spans="1:7" x14ac:dyDescent="0.25">
      <c r="A10" s="11">
        <v>19</v>
      </c>
      <c r="B10" s="4" t="s">
        <v>19</v>
      </c>
      <c r="C10" s="4" t="s">
        <v>20</v>
      </c>
      <c r="D10" s="26" t="s">
        <v>51</v>
      </c>
      <c r="E10" s="23">
        <v>62</v>
      </c>
      <c r="F10" s="15">
        <f>E10*28/E16</f>
        <v>1.8686759956942949</v>
      </c>
      <c r="G10" s="37">
        <f t="shared" si="0"/>
        <v>2</v>
      </c>
    </row>
    <row r="11" spans="1:7" x14ac:dyDescent="0.25">
      <c r="A11" s="11">
        <v>21</v>
      </c>
      <c r="B11" s="4" t="s">
        <v>21</v>
      </c>
      <c r="C11" s="4" t="s">
        <v>22</v>
      </c>
      <c r="D11" s="26" t="s">
        <v>51</v>
      </c>
      <c r="E11" s="23">
        <v>20</v>
      </c>
      <c r="F11" s="15">
        <f>E11*28/E16</f>
        <v>0.60279870828848225</v>
      </c>
      <c r="G11" s="37">
        <f t="shared" si="0"/>
        <v>1</v>
      </c>
    </row>
    <row r="12" spans="1:7" x14ac:dyDescent="0.25">
      <c r="A12" s="11">
        <v>22</v>
      </c>
      <c r="B12" s="4" t="s">
        <v>23</v>
      </c>
      <c r="C12" s="4" t="s">
        <v>24</v>
      </c>
      <c r="D12" s="26" t="s">
        <v>51</v>
      </c>
      <c r="E12" s="23">
        <v>103</v>
      </c>
      <c r="F12" s="15">
        <f>E12*28/E16</f>
        <v>3.1044133476856834</v>
      </c>
      <c r="G12" s="37">
        <f t="shared" si="0"/>
        <v>3</v>
      </c>
    </row>
    <row r="13" spans="1:7" x14ac:dyDescent="0.25">
      <c r="A13" s="11">
        <v>23</v>
      </c>
      <c r="B13" s="4" t="s">
        <v>25</v>
      </c>
      <c r="C13" s="4" t="s">
        <v>26</v>
      </c>
      <c r="D13" s="26" t="s">
        <v>51</v>
      </c>
      <c r="E13" s="23">
        <v>71</v>
      </c>
      <c r="F13" s="15">
        <f>E13*28/E16</f>
        <v>2.1399354144241118</v>
      </c>
      <c r="G13" s="37">
        <f t="shared" si="0"/>
        <v>2</v>
      </c>
    </row>
    <row r="14" spans="1:7" x14ac:dyDescent="0.25">
      <c r="A14" s="11">
        <v>24</v>
      </c>
      <c r="B14" s="4" t="s">
        <v>27</v>
      </c>
      <c r="C14" s="4" t="s">
        <v>28</v>
      </c>
      <c r="D14" s="26" t="s">
        <v>51</v>
      </c>
      <c r="E14" s="23">
        <v>27</v>
      </c>
      <c r="F14" s="15">
        <f>E14*28/E16</f>
        <v>0.81377825618945099</v>
      </c>
      <c r="G14" s="37">
        <f t="shared" si="0"/>
        <v>1</v>
      </c>
    </row>
    <row r="15" spans="1:7" x14ac:dyDescent="0.25">
      <c r="A15" s="11">
        <v>25</v>
      </c>
      <c r="B15" s="4" t="s">
        <v>29</v>
      </c>
      <c r="C15" s="4" t="s">
        <v>30</v>
      </c>
      <c r="D15" s="26" t="s">
        <v>51</v>
      </c>
      <c r="E15" s="23">
        <v>145</v>
      </c>
      <c r="F15" s="15">
        <f>E15*28/E16</f>
        <v>4.3702906350914965</v>
      </c>
      <c r="G15" s="37">
        <f t="shared" si="0"/>
        <v>4</v>
      </c>
    </row>
    <row r="16" spans="1:7" x14ac:dyDescent="0.25">
      <c r="A16" s="1"/>
      <c r="B16" s="1"/>
      <c r="C16" s="24" t="s">
        <v>38</v>
      </c>
      <c r="D16" s="1"/>
      <c r="E16" s="23">
        <f>SUM(E2:E15)</f>
        <v>929</v>
      </c>
      <c r="F16" s="16">
        <f>SUM(F2:F15)</f>
        <v>28.000000000000004</v>
      </c>
      <c r="G16" s="16">
        <f>SUM(G2:G15)</f>
        <v>29</v>
      </c>
    </row>
    <row r="17" spans="5:5" x14ac:dyDescent="0.25">
      <c r="E17" t="s">
        <v>39</v>
      </c>
    </row>
  </sheetData>
  <sheetProtection selectLockedCells="1" selectUnlockedCells="1"/>
  <sortState xmlns:xlrd2="http://schemas.microsoft.com/office/spreadsheetml/2017/richdata2"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Počty registrovaných</vt:lpstr>
      <vt:lpstr>H14</vt:lpstr>
      <vt:lpstr>H12</vt:lpstr>
      <vt:lpstr>H10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lastModifiedBy>Kateřina Šimáčková</cp:lastModifiedBy>
  <dcterms:created xsi:type="dcterms:W3CDTF">2017-12-30T21:45:59Z</dcterms:created>
  <dcterms:modified xsi:type="dcterms:W3CDTF">2022-12-06T12:53:33Z</dcterms:modified>
</cp:coreProperties>
</file>