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Štross\Desktop\"/>
    </mc:Choice>
  </mc:AlternateContent>
  <bookViews>
    <workbookView xWindow="0" yWindow="0" windowWidth="28800" windowHeight="12435" tabRatio="500"/>
  </bookViews>
  <sheets>
    <sheet name="VV č. 149" sheetId="1" r:id="rId1"/>
  </sheets>
  <definedNames>
    <definedName name="Excel_BuiltIn_Print_Area" localSheetId="0">'VV č. 149'!$A$1:$C$177</definedName>
    <definedName name="_xlnm.Print_Area" localSheetId="0">'VV č. 149'!$A$1:$C$177</definedName>
  </definedNames>
  <calcPr calcId="152511"/>
</workbook>
</file>

<file path=xl/calcChain.xml><?xml version="1.0" encoding="utf-8"?>
<calcChain xmlns="http://schemas.openxmlformats.org/spreadsheetml/2006/main">
  <c r="E40" i="1" l="1"/>
  <c r="E67" i="1"/>
  <c r="E72" i="1"/>
  <c r="E84" i="1"/>
  <c r="E90" i="1"/>
  <c r="E94" i="1"/>
  <c r="E99" i="1"/>
  <c r="E103" i="1"/>
  <c r="E107" i="1"/>
  <c r="E116" i="1"/>
  <c r="E131" i="1"/>
  <c r="E149" i="1"/>
  <c r="F72" i="1"/>
  <c r="F174" i="1" l="1"/>
  <c r="F19" i="1"/>
  <c r="F119" i="1"/>
  <c r="F134" i="1"/>
  <c r="F133" i="1"/>
  <c r="F131" i="1" s="1"/>
  <c r="F52" i="1"/>
  <c r="E173" i="1"/>
  <c r="E161" i="1" s="1"/>
  <c r="E141" i="1"/>
  <c r="E138" i="1" s="1"/>
  <c r="E120" i="1"/>
  <c r="E119" i="1" s="1"/>
  <c r="E59" i="1"/>
  <c r="E52" i="1" s="1"/>
  <c r="E32" i="1"/>
  <c r="E30" i="1"/>
  <c r="E26" i="1"/>
  <c r="E23" i="1"/>
  <c r="E22" i="1"/>
  <c r="E18" i="1"/>
  <c r="E15" i="1"/>
  <c r="F149" i="1"/>
  <c r="F40" i="1"/>
  <c r="F84" i="1"/>
  <c r="F161" i="1"/>
  <c r="F141" i="1"/>
  <c r="F139" i="1"/>
  <c r="F135" i="1"/>
  <c r="F116" i="1"/>
  <c r="F107" i="1"/>
  <c r="F103" i="1"/>
  <c r="F99" i="1"/>
  <c r="F94" i="1"/>
  <c r="F90" i="1"/>
  <c r="F67" i="1"/>
  <c r="F33" i="1"/>
  <c r="F28" i="1"/>
  <c r="F26" i="1"/>
  <c r="F14" i="1" s="1"/>
  <c r="F10" i="1"/>
  <c r="F7" i="1"/>
  <c r="D7" i="1"/>
  <c r="D11" i="1"/>
  <c r="D12" i="1"/>
  <c r="D13" i="1"/>
  <c r="D19" i="1"/>
  <c r="D14" i="1" s="1"/>
  <c r="D28" i="1"/>
  <c r="D33" i="1"/>
  <c r="D40" i="1"/>
  <c r="D52" i="1"/>
  <c r="D67" i="1"/>
  <c r="D72" i="1"/>
  <c r="D84" i="1"/>
  <c r="D90" i="1"/>
  <c r="D96" i="1"/>
  <c r="D94" i="1" s="1"/>
  <c r="D99" i="1"/>
  <c r="D103" i="1"/>
  <c r="D107" i="1"/>
  <c r="D117" i="1"/>
  <c r="D116" i="1" s="1"/>
  <c r="D119" i="1"/>
  <c r="D132" i="1"/>
  <c r="D135" i="1" s="1"/>
  <c r="D136" i="1"/>
  <c r="D139" i="1"/>
  <c r="D141" i="1"/>
  <c r="D161" i="1"/>
  <c r="D149" i="1"/>
  <c r="D133" i="1"/>
  <c r="D138" i="1" l="1"/>
  <c r="D10" i="1"/>
  <c r="D36" i="1" s="1"/>
  <c r="F36" i="1"/>
  <c r="D134" i="1"/>
  <c r="D131" i="1" s="1"/>
  <c r="F138" i="1"/>
  <c r="F175" i="1" s="1"/>
  <c r="F177" i="1" l="1"/>
</calcChain>
</file>

<file path=xl/comments1.xml><?xml version="1.0" encoding="utf-8"?>
<comments xmlns="http://schemas.openxmlformats.org/spreadsheetml/2006/main">
  <authors>
    <author xml:space="preserve"> </author>
  </authors>
  <commentList>
    <comment ref="D104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Rosťa:
</t>
        </r>
        <r>
          <rPr>
            <sz val="9"/>
            <color indexed="8"/>
            <rFont val="Tahoma"/>
            <family val="2"/>
            <charset val="238"/>
          </rPr>
          <t xml:space="preserve">4x9 FIDE rating
3x14 LOK
6x7 rapid a blesk LOK
</t>
        </r>
      </text>
    </comment>
    <comment ref="E104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Rosťa:
</t>
        </r>
        <r>
          <rPr>
            <sz val="9"/>
            <color indexed="8"/>
            <rFont val="Tahoma"/>
            <family val="2"/>
            <charset val="238"/>
          </rPr>
          <t xml:space="preserve">4x9 FIDE rating
3x14 LOK
6x7 rapid a blesk LOK
</t>
        </r>
      </text>
    </comment>
    <comment ref="F104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Rosťa:
</t>
        </r>
        <r>
          <rPr>
            <sz val="9"/>
            <color indexed="8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<sst xmlns="http://schemas.openxmlformats.org/spreadsheetml/2006/main" count="323" uniqueCount="318">
  <si>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</si>
  <si>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</si>
  <si>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</si>
  <si>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</si>
  <si>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</si>
  <si>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</si>
  <si>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</si>
  <si>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</si>
  <si>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</si>
  <si>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</si>
  <si>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P2.2</t>
  </si>
  <si>
    <t>P2.6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</si>
  <si>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</si>
  <si>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</si>
  <si>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</si>
  <si>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</si>
  <si>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</si>
  <si>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</si>
  <si>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</si>
  <si>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</si>
  <si>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</si>
  <si>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</si>
  <si>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</si>
  <si>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</si>
  <si>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</si>
  <si>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</si>
  <si>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</si>
  <si>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</si>
  <si>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</si>
  <si>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</si>
  <si>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</si>
  <si>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</si>
  <si>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</si>
  <si>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</si>
  <si>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</si>
  <si>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</si>
  <si>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</si>
  <si>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</si>
  <si>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</si>
  <si>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</si>
  <si>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</si>
  <si>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</si>
  <si>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</si>
  <si>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</si>
  <si>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</si>
  <si>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</si>
  <si>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</si>
  <si>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</si>
  <si>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</si>
  <si>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</si>
  <si>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</si>
  <si>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>MČR v bleskovém šachu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</si>
  <si>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</si>
  <si>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</si>
  <si>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</si>
  <si>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</si>
  <si>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</si>
  <si>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</si>
  <si>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</si>
  <si>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</si>
  <si>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</si>
  <si>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V1.9</t>
  </si>
  <si>
    <t>V1.10</t>
  </si>
  <si>
    <t>V1.11</t>
  </si>
  <si>
    <t>MS blesk a rapid</t>
  </si>
  <si>
    <t>V1.12</t>
  </si>
  <si>
    <t>MS a ME seniorů</t>
  </si>
  <si>
    <t>V1.19</t>
  </si>
  <si>
    <t>Chess Prague</t>
  </si>
  <si>
    <t>2.Soutěže domácí - dospělí</t>
  </si>
  <si>
    <t>V2.1</t>
  </si>
  <si>
    <t>MČR mužů</t>
  </si>
  <si>
    <t>V2.2</t>
  </si>
  <si>
    <t>MČR žen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</si>
  <si>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</si>
  <si>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</si>
  <si>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</si>
  <si>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</si>
  <si>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</si>
  <si>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</si>
  <si>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</si>
  <si>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</si>
  <si>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</si>
  <si>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</si>
  <si>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</si>
  <si>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</si>
  <si>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</si>
  <si>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</si>
  <si>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</si>
  <si>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</si>
  <si>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H16-20, družstva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</si>
  <si>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</si>
  <si>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</si>
  <si>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</si>
  <si>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</si>
  <si>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</si>
  <si>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</si>
  <si>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</si>
  <si>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MS a ME jednotlivců</t>
  </si>
  <si>
    <t>V3.3</t>
  </si>
  <si>
    <t>Soutěže družstev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</si>
  <si>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</si>
  <si>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</si>
  <si>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</si>
  <si>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</si>
  <si>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</si>
  <si>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</si>
  <si>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</si>
  <si>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</si>
  <si>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</si>
  <si>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</si>
  <si>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</si>
  <si>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</si>
  <si>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</si>
  <si>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</si>
  <si>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</si>
  <si>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</si>
  <si>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</si>
  <si>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</si>
  <si>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</si>
  <si>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</si>
  <si>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</si>
  <si>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V4.13</t>
  </si>
  <si>
    <t>Ligy mládeže - poháry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</si>
  <si>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</si>
  <si>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</si>
  <si>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</si>
  <si>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</si>
  <si>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</si>
  <si>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</si>
  <si>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</si>
  <si>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</si>
  <si>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</si>
  <si>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</si>
  <si>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</si>
  <si>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</si>
  <si>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</si>
  <si>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</si>
  <si>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</si>
  <si>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</si>
  <si>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</si>
  <si>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</si>
  <si>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</si>
  <si>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</si>
  <si>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</si>
  <si>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</si>
  <si>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</si>
  <si>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</si>
  <si>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</si>
  <si>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</si>
  <si>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</si>
  <si>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</si>
  <si>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</si>
  <si>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</si>
  <si>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</si>
  <si>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</si>
  <si>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</si>
  <si>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</si>
  <si>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</si>
  <si>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</si>
  <si>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</si>
  <si>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</si>
  <si>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</si>
  <si>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</si>
  <si>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</si>
  <si>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</si>
  <si>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</si>
  <si>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</si>
  <si>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</si>
  <si>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</si>
  <si>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</si>
  <si>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</si>
  <si>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</si>
  <si>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</si>
  <si>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</si>
  <si>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</si>
  <si>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</si>
  <si>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</si>
  <si>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</si>
  <si>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</si>
  <si>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</si>
  <si>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</si>
  <si>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</si>
  <si>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</si>
  <si>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</si>
  <si>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</si>
  <si>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</si>
  <si>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</si>
  <si>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</si>
  <si>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</si>
  <si>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</si>
  <si>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</si>
  <si>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</si>
  <si>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</si>
  <si>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</si>
  <si>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</si>
  <si>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</si>
  <si>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Smlouva s Bison a Rose</t>
  </si>
  <si>
    <t>V12.7</t>
  </si>
  <si>
    <t>PR výdaje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</si>
  <si>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</si>
  <si>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</si>
  <si>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</si>
  <si>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</si>
  <si>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</si>
  <si>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</si>
  <si>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</si>
  <si>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</si>
  <si>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</si>
  <si>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</si>
  <si>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</si>
  <si>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</si>
  <si>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</si>
  <si>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</si>
  <si>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</si>
  <si>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</si>
  <si>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</si>
  <si>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</si>
  <si>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</si>
  <si>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</si>
  <si>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</si>
  <si>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</si>
  <si>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</si>
  <si>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</si>
  <si>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</si>
  <si>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</si>
  <si>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</si>
  <si>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</si>
  <si>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</si>
  <si>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</si>
  <si>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 xml:space="preserve">Odměny manažerů TK, KMK a další 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</si>
  <si>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</si>
  <si>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</si>
  <si>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</si>
  <si>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</si>
  <si>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</si>
  <si>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</si>
  <si>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</si>
  <si>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</si>
  <si>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</si>
  <si>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</si>
  <si>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</si>
  <si>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</si>
  <si>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</si>
  <si>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</si>
  <si>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</si>
  <si>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</si>
  <si>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</si>
  <si>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</si>
  <si>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</si>
  <si>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</si>
  <si>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</si>
  <si>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</si>
  <si>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</si>
  <si>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</si>
  <si>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</si>
  <si>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</si>
  <si>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</si>
  <si>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</si>
  <si>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</si>
  <si>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</si>
  <si>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</si>
  <si>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</si>
  <si>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</si>
  <si>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</si>
  <si>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</si>
  <si>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</si>
  <si>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</si>
  <si>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</si>
  <si>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</si>
  <si>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</si>
  <si>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</si>
  <si>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</si>
  <si>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</si>
  <si>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</si>
  <si>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</si>
  <si>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</si>
  <si>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</si>
  <si>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</si>
  <si>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</si>
  <si>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</si>
  <si>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</si>
  <si>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</si>
  <si>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</si>
  <si>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</si>
  <si>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Celkem</t>
  </si>
  <si>
    <t>Hospodářský výsledek</t>
  </si>
  <si>
    <t>Schváleno pro rok 2021</t>
  </si>
  <si>
    <t>Skutečnost k 31.12.</t>
  </si>
  <si>
    <t>P3.14</t>
  </si>
  <si>
    <t>V4.14</t>
  </si>
  <si>
    <t>Návrh rozpočtu na rok 2022</t>
  </si>
  <si>
    <t>V4.10</t>
  </si>
  <si>
    <t>MČR školních družstev</t>
  </si>
  <si>
    <t>Vzdělávání dospělých - webináře</t>
  </si>
  <si>
    <t>Olympiáda muži</t>
  </si>
  <si>
    <t>Olympiáda ženy</t>
  </si>
  <si>
    <t>ME jednotlivců ženy, Praha</t>
  </si>
  <si>
    <t>Pohár družstev, Rakousko</t>
  </si>
  <si>
    <t>V10.8</t>
  </si>
  <si>
    <t>Organizace sportu v KŠS</t>
  </si>
  <si>
    <t>ME jednotlivců muži, Slovinsko</t>
  </si>
  <si>
    <t>V16.11</t>
  </si>
  <si>
    <t>Delegát FIDE</t>
  </si>
  <si>
    <t>Mitropa muži, Francie, Korsika</t>
  </si>
  <si>
    <t>Mitropa ženy, Francie, Korsika</t>
  </si>
  <si>
    <t>ME blesk a rapid</t>
  </si>
  <si>
    <t>V12.8</t>
  </si>
  <si>
    <t>V12.9</t>
  </si>
  <si>
    <t>Rok šachu žen</t>
  </si>
  <si>
    <t>Popularizace šachu dívek (internet)</t>
  </si>
  <si>
    <t>Dotace NSA - reprezentace dospělá A</t>
  </si>
  <si>
    <t>Dotace NSA - reprezentace mládež B</t>
  </si>
  <si>
    <t>Dotace NSA - organizace sportu</t>
  </si>
  <si>
    <t>V3.1.</t>
  </si>
  <si>
    <t>Návrh konference</t>
  </si>
  <si>
    <t>Dotace pro srazy Extraligy a 1. ligy mládeže</t>
  </si>
  <si>
    <t>Předkládán k projednání konferenci ŠSČR 5. 3. 2022 v Pardubicích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</si>
</sst>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Kč&quot;;[Red]\-#,##0\ &quot;Kč&quot;"/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\ &quot;Kč&quot;"/>
  </numFmts>
  <fonts count="28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19"/>
      <name val="Calibri"/>
      <family val="2"/>
      <charset val="238"/>
    </font>
    <font>
      <sz val="18"/>
      <color indexed="54"/>
      <name val="Calibri Light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6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0" borderId="1" applyNumberFormat="0" applyFill="0" applyAlignment="0" applyProtection="0"/>
    <xf numFmtId="0" fontId="3" fillId="14" borderId="2" applyNumberFormat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24" fillId="0" borderId="0"/>
    <xf numFmtId="0" fontId="24" fillId="0" borderId="0"/>
    <xf numFmtId="0" fontId="24" fillId="5" borderId="6" applyNumberFormat="0" applyAlignment="0" applyProtection="0"/>
    <xf numFmtId="0" fontId="9" fillId="0" borderId="7" applyNumberFormat="0" applyFill="0" applyAlignment="0" applyProtection="0"/>
    <xf numFmtId="0" fontId="10" fillId="7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" borderId="8" applyNumberFormat="0" applyAlignment="0" applyProtection="0"/>
    <xf numFmtId="0" fontId="14" fillId="4" borderId="8" applyNumberFormat="0" applyAlignment="0" applyProtection="0"/>
    <xf numFmtId="0" fontId="15" fillId="4" borderId="9" applyNumberFormat="0" applyAlignment="0" applyProtection="0"/>
    <xf numFmtId="0" fontId="13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</cellStyleXfs>
  <cellXfs count="183"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/>
    <xf numFmtId="164" fontId="18" fillId="0" borderId="0" xfId="0" applyNumberFormat="1" applyFont="1" applyFill="1" applyAlignment="1">
      <alignment horizontal="right"/>
    </xf>
    <xf numFmtId="0" fontId="16" fillId="0" borderId="0" xfId="0" applyFont="1" applyFill="1"/>
    <xf numFmtId="0" fontId="19" fillId="0" borderId="0" xfId="0" applyFont="1" applyBorder="1"/>
    <xf numFmtId="0" fontId="17" fillId="0" borderId="0" xfId="0" applyFont="1" applyBorder="1"/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left"/>
    </xf>
    <xf numFmtId="0" fontId="20" fillId="5" borderId="17" xfId="0" applyFont="1" applyFill="1" applyBorder="1"/>
    <xf numFmtId="0" fontId="16" fillId="5" borderId="18" xfId="0" applyFont="1" applyFill="1" applyBorder="1"/>
    <xf numFmtId="0" fontId="16" fillId="5" borderId="0" xfId="0" applyFont="1" applyFill="1"/>
    <xf numFmtId="0" fontId="16" fillId="0" borderId="19" xfId="0" applyFont="1" applyBorder="1" applyAlignment="1">
      <alignment horizontal="left"/>
    </xf>
    <xf numFmtId="0" fontId="20" fillId="0" borderId="20" xfId="0" applyFont="1" applyFill="1" applyBorder="1"/>
    <xf numFmtId="0" fontId="16" fillId="0" borderId="21" xfId="0" applyFont="1" applyBorder="1"/>
    <xf numFmtId="0" fontId="20" fillId="5" borderId="19" xfId="0" applyFont="1" applyFill="1" applyBorder="1" applyAlignment="1">
      <alignment horizontal="left"/>
    </xf>
    <xf numFmtId="0" fontId="20" fillId="5" borderId="20" xfId="0" applyFont="1" applyFill="1" applyBorder="1"/>
    <xf numFmtId="0" fontId="16" fillId="5" borderId="21" xfId="0" applyFont="1" applyFill="1" applyBorder="1"/>
    <xf numFmtId="0" fontId="16" fillId="5" borderId="20" xfId="0" applyFont="1" applyFill="1" applyBorder="1"/>
    <xf numFmtId="0" fontId="20" fillId="0" borderId="20" xfId="0" applyFont="1" applyBorder="1"/>
    <xf numFmtId="0" fontId="20" fillId="4" borderId="23" xfId="0" applyFont="1" applyFill="1" applyBorder="1" applyAlignment="1">
      <alignment horizontal="left"/>
    </xf>
    <xf numFmtId="0" fontId="20" fillId="4" borderId="20" xfId="0" applyFont="1" applyFill="1" applyBorder="1"/>
    <xf numFmtId="0" fontId="16" fillId="4" borderId="24" xfId="0" applyFont="1" applyFill="1" applyBorder="1"/>
    <xf numFmtId="0" fontId="16" fillId="4" borderId="0" xfId="0" applyFont="1" applyFill="1"/>
    <xf numFmtId="0" fontId="20" fillId="0" borderId="23" xfId="0" applyFont="1" applyBorder="1" applyAlignment="1">
      <alignment horizontal="left"/>
    </xf>
    <xf numFmtId="0" fontId="16" fillId="0" borderId="24" xfId="0" applyFont="1" applyBorder="1"/>
    <xf numFmtId="0" fontId="2" fillId="8" borderId="25" xfId="0" applyFont="1" applyFill="1" applyBorder="1" applyAlignment="1">
      <alignment horizontal="left"/>
    </xf>
    <xf numFmtId="0" fontId="20" fillId="8" borderId="26" xfId="0" applyFont="1" applyFill="1" applyBorder="1"/>
    <xf numFmtId="0" fontId="20" fillId="8" borderId="27" xfId="0" applyFont="1" applyFill="1" applyBorder="1"/>
    <xf numFmtId="0" fontId="16" fillId="8" borderId="0" xfId="0" applyFont="1" applyFill="1"/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164" fontId="18" fillId="0" borderId="0" xfId="0" applyNumberFormat="1" applyFont="1" applyFill="1" applyBorder="1" applyAlignment="1">
      <alignment horizontal="right"/>
    </xf>
    <xf numFmtId="0" fontId="16" fillId="0" borderId="0" xfId="0" applyFont="1" applyFill="1" applyBorder="1"/>
    <xf numFmtId="0" fontId="20" fillId="13" borderId="10" xfId="0" applyFont="1" applyFill="1" applyBorder="1" applyAlignment="1">
      <alignment horizontal="left"/>
    </xf>
    <xf numFmtId="0" fontId="20" fillId="13" borderId="28" xfId="0" applyFont="1" applyFill="1" applyBorder="1"/>
    <xf numFmtId="0" fontId="16" fillId="13" borderId="29" xfId="0" applyFont="1" applyFill="1" applyBorder="1"/>
    <xf numFmtId="0" fontId="20" fillId="0" borderId="19" xfId="0" applyFont="1" applyBorder="1" applyAlignment="1">
      <alignment horizontal="left"/>
    </xf>
    <xf numFmtId="0" fontId="17" fillId="0" borderId="21" xfId="0" applyFont="1" applyFill="1" applyBorder="1"/>
    <xf numFmtId="0" fontId="16" fillId="0" borderId="21" xfId="0" applyFont="1" applyFill="1" applyBorder="1"/>
    <xf numFmtId="0" fontId="20" fillId="13" borderId="19" xfId="0" applyFont="1" applyFill="1" applyBorder="1" applyAlignment="1">
      <alignment horizontal="left"/>
    </xf>
    <xf numFmtId="0" fontId="20" fillId="13" borderId="20" xfId="0" applyFont="1" applyFill="1" applyBorder="1"/>
    <xf numFmtId="0" fontId="16" fillId="13" borderId="21" xfId="0" applyFont="1" applyFill="1" applyBorder="1"/>
    <xf numFmtId="0" fontId="20" fillId="0" borderId="19" xfId="0" applyFont="1" applyFill="1" applyBorder="1" applyAlignment="1">
      <alignment horizontal="left"/>
    </xf>
    <xf numFmtId="0" fontId="16" fillId="0" borderId="18" xfId="0" applyFont="1" applyFill="1" applyBorder="1"/>
    <xf numFmtId="0" fontId="16" fillId="0" borderId="24" xfId="0" applyFont="1" applyFill="1" applyBorder="1"/>
    <xf numFmtId="0" fontId="20" fillId="8" borderId="19" xfId="0" applyFont="1" applyFill="1" applyBorder="1" applyAlignment="1">
      <alignment horizontal="left"/>
    </xf>
    <xf numFmtId="0" fontId="20" fillId="8" borderId="20" xfId="0" applyFont="1" applyFill="1" applyBorder="1"/>
    <xf numFmtId="0" fontId="16" fillId="8" borderId="21" xfId="0" applyFont="1" applyFill="1" applyBorder="1"/>
    <xf numFmtId="0" fontId="16" fillId="0" borderId="21" xfId="0" applyFont="1" applyBorder="1" applyAlignment="1">
      <alignment horizontal="left"/>
    </xf>
    <xf numFmtId="0" fontId="20" fillId="18" borderId="19" xfId="0" applyFont="1" applyFill="1" applyBorder="1" applyAlignment="1">
      <alignment horizontal="left"/>
    </xf>
    <xf numFmtId="0" fontId="20" fillId="18" borderId="20" xfId="0" applyFont="1" applyFill="1" applyBorder="1"/>
    <xf numFmtId="0" fontId="16" fillId="18" borderId="21" xfId="0" applyFont="1" applyFill="1" applyBorder="1"/>
    <xf numFmtId="0" fontId="20" fillId="7" borderId="19" xfId="0" applyFont="1" applyFill="1" applyBorder="1" applyAlignment="1">
      <alignment horizontal="left"/>
    </xf>
    <xf numFmtId="0" fontId="20" fillId="7" borderId="20" xfId="0" applyFont="1" applyFill="1" applyBorder="1"/>
    <xf numFmtId="0" fontId="16" fillId="7" borderId="21" xfId="0" applyFont="1" applyFill="1" applyBorder="1"/>
    <xf numFmtId="0" fontId="20" fillId="0" borderId="20" xfId="28" applyFont="1" applyFill="1" applyBorder="1"/>
    <xf numFmtId="0" fontId="16" fillId="0" borderId="21" xfId="28" applyFont="1" applyFill="1" applyBorder="1"/>
    <xf numFmtId="0" fontId="20" fillId="0" borderId="31" xfId="28" applyFont="1" applyFill="1" applyBorder="1"/>
    <xf numFmtId="0" fontId="16" fillId="0" borderId="24" xfId="28" applyFont="1" applyFill="1" applyBorder="1"/>
    <xf numFmtId="0" fontId="20" fillId="0" borderId="17" xfId="28" applyFont="1" applyFill="1" applyBorder="1"/>
    <xf numFmtId="0" fontId="16" fillId="0" borderId="18" xfId="28" applyFont="1" applyFill="1" applyBorder="1"/>
    <xf numFmtId="0" fontId="16" fillId="0" borderId="0" xfId="28" applyFont="1" applyFill="1" applyBorder="1"/>
    <xf numFmtId="0" fontId="20" fillId="10" borderId="19" xfId="0" applyFont="1" applyFill="1" applyBorder="1" applyAlignment="1">
      <alignment horizontal="left"/>
    </xf>
    <xf numFmtId="0" fontId="20" fillId="10" borderId="20" xfId="0" applyFont="1" applyFill="1" applyBorder="1"/>
    <xf numFmtId="0" fontId="16" fillId="10" borderId="21" xfId="0" applyFont="1" applyFill="1" applyBorder="1"/>
    <xf numFmtId="0" fontId="17" fillId="0" borderId="0" xfId="0" applyFont="1" applyFill="1"/>
    <xf numFmtId="0" fontId="17" fillId="0" borderId="0" xfId="0" applyFont="1"/>
    <xf numFmtId="0" fontId="20" fillId="3" borderId="19" xfId="0" applyFont="1" applyFill="1" applyBorder="1" applyAlignment="1">
      <alignment horizontal="left"/>
    </xf>
    <xf numFmtId="0" fontId="20" fillId="3" borderId="20" xfId="0" applyFont="1" applyFill="1" applyBorder="1"/>
    <xf numFmtId="0" fontId="16" fillId="3" borderId="21" xfId="0" applyFont="1" applyFill="1" applyBorder="1"/>
    <xf numFmtId="0" fontId="16" fillId="0" borderId="19" xfId="0" applyFont="1" applyFill="1" applyBorder="1" applyAlignment="1">
      <alignment horizontal="left"/>
    </xf>
    <xf numFmtId="0" fontId="19" fillId="0" borderId="33" xfId="0" applyFont="1" applyBorder="1"/>
    <xf numFmtId="164" fontId="16" fillId="0" borderId="0" xfId="0" applyNumberFormat="1" applyFont="1" applyFill="1" applyAlignment="1">
      <alignment horizontal="right"/>
    </xf>
    <xf numFmtId="0" fontId="19" fillId="8" borderId="34" xfId="0" applyFont="1" applyFill="1" applyBorder="1" applyAlignment="1">
      <alignment horizontal="left"/>
    </xf>
    <xf numFmtId="0" fontId="19" fillId="8" borderId="33" xfId="0" applyFont="1" applyFill="1" applyBorder="1"/>
    <xf numFmtId="0" fontId="17" fillId="8" borderId="35" xfId="0" applyFont="1" applyFill="1" applyBorder="1"/>
    <xf numFmtId="164" fontId="20" fillId="8" borderId="36" xfId="0" applyNumberFormat="1" applyFont="1" applyFill="1" applyBorder="1" applyAlignment="1">
      <alignment horizontal="right"/>
    </xf>
    <xf numFmtId="3" fontId="20" fillId="0" borderId="37" xfId="0" applyNumberFormat="1" applyFont="1" applyFill="1" applyBorder="1" applyAlignment="1">
      <alignment horizontal="center" vertical="center"/>
    </xf>
    <xf numFmtId="164" fontId="20" fillId="0" borderId="38" xfId="0" applyNumberFormat="1" applyFont="1" applyFill="1" applyBorder="1" applyAlignment="1">
      <alignment horizontal="center" wrapText="1"/>
    </xf>
    <xf numFmtId="3" fontId="20" fillId="0" borderId="41" xfId="0" applyNumberFormat="1" applyFont="1" applyFill="1" applyBorder="1" applyAlignment="1">
      <alignment horizontal="center" vertical="center"/>
    </xf>
    <xf numFmtId="164" fontId="20" fillId="0" borderId="42" xfId="0" applyNumberFormat="1" applyFont="1" applyFill="1" applyBorder="1" applyAlignment="1">
      <alignment horizontal="center" wrapText="1"/>
    </xf>
    <xf numFmtId="164" fontId="17" fillId="0" borderId="45" xfId="0" applyNumberFormat="1" applyFont="1" applyFill="1" applyBorder="1"/>
    <xf numFmtId="164" fontId="19" fillId="5" borderId="45" xfId="0" applyNumberFormat="1" applyFont="1" applyFill="1" applyBorder="1" applyAlignment="1">
      <alignment horizontal="right"/>
    </xf>
    <xf numFmtId="164" fontId="17" fillId="0" borderId="45" xfId="27" applyNumberFormat="1" applyFont="1" applyFill="1" applyBorder="1"/>
    <xf numFmtId="164" fontId="17" fillId="0" borderId="45" xfId="0" applyNumberFormat="1" applyFont="1" applyFill="1" applyBorder="1" applyAlignment="1">
      <alignment horizontal="right"/>
    </xf>
    <xf numFmtId="164" fontId="17" fillId="0" borderId="47" xfId="0" applyNumberFormat="1" applyFont="1" applyFill="1" applyBorder="1" applyAlignment="1">
      <alignment horizontal="right"/>
    </xf>
    <xf numFmtId="0" fontId="20" fillId="0" borderId="49" xfId="0" applyFont="1" applyBorder="1"/>
    <xf numFmtId="0" fontId="16" fillId="0" borderId="50" xfId="0" applyFont="1" applyBorder="1"/>
    <xf numFmtId="0" fontId="16" fillId="8" borderId="18" xfId="0" applyFont="1" applyFill="1" applyBorder="1"/>
    <xf numFmtId="164" fontId="16" fillId="0" borderId="45" xfId="0" applyNumberFormat="1" applyFont="1" applyFill="1" applyBorder="1"/>
    <xf numFmtId="164" fontId="20" fillId="5" borderId="45" xfId="0" applyNumberFormat="1" applyFont="1" applyFill="1" applyBorder="1" applyAlignment="1">
      <alignment horizontal="right"/>
    </xf>
    <xf numFmtId="164" fontId="16" fillId="0" borderId="45" xfId="27" applyNumberFormat="1" applyFont="1" applyFill="1" applyBorder="1"/>
    <xf numFmtId="164" fontId="20" fillId="0" borderId="45" xfId="0" applyNumberFormat="1" applyFont="1" applyFill="1" applyBorder="1" applyAlignment="1">
      <alignment horizontal="right"/>
    </xf>
    <xf numFmtId="164" fontId="16" fillId="0" borderId="45" xfId="0" applyNumberFormat="1" applyFont="1" applyFill="1" applyBorder="1" applyAlignment="1">
      <alignment horizontal="right"/>
    </xf>
    <xf numFmtId="164" fontId="16" fillId="0" borderId="48" xfId="0" applyNumberFormat="1" applyFont="1" applyFill="1" applyBorder="1"/>
    <xf numFmtId="164" fontId="26" fillId="0" borderId="0" xfId="0" applyNumberFormat="1" applyFont="1" applyFill="1" applyAlignment="1">
      <alignment horizontal="right"/>
    </xf>
    <xf numFmtId="3" fontId="27" fillId="0" borderId="37" xfId="0" applyNumberFormat="1" applyFont="1" applyFill="1" applyBorder="1" applyAlignment="1">
      <alignment horizontal="center" vertical="center"/>
    </xf>
    <xf numFmtId="164" fontId="27" fillId="0" borderId="38" xfId="0" applyNumberFormat="1" applyFont="1" applyFill="1" applyBorder="1" applyAlignment="1">
      <alignment horizontal="center" wrapText="1"/>
    </xf>
    <xf numFmtId="164" fontId="27" fillId="5" borderId="39" xfId="0" applyNumberFormat="1" applyFont="1" applyFill="1" applyBorder="1" applyAlignment="1">
      <alignment horizontal="right"/>
    </xf>
    <xf numFmtId="165" fontId="26" fillId="0" borderId="30" xfId="0" applyNumberFormat="1" applyFont="1" applyFill="1" applyBorder="1"/>
    <xf numFmtId="164" fontId="27" fillId="5" borderId="30" xfId="0" applyNumberFormat="1" applyFont="1" applyFill="1" applyBorder="1" applyAlignment="1">
      <alignment horizontal="right"/>
    </xf>
    <xf numFmtId="164" fontId="26" fillId="0" borderId="30" xfId="0" applyNumberFormat="1" applyFont="1" applyFill="1" applyBorder="1"/>
    <xf numFmtId="164" fontId="26" fillId="0" borderId="30" xfId="0" applyNumberFormat="1" applyFont="1" applyFill="1" applyBorder="1" applyAlignment="1">
      <alignment horizontal="right"/>
    </xf>
    <xf numFmtId="166" fontId="26" fillId="0" borderId="30" xfId="0" applyNumberFormat="1" applyFont="1" applyFill="1" applyBorder="1"/>
    <xf numFmtId="166" fontId="26" fillId="0" borderId="30" xfId="0" applyNumberFormat="1" applyFont="1" applyFill="1" applyBorder="1" applyAlignment="1">
      <alignment horizontal="right"/>
    </xf>
    <xf numFmtId="167" fontId="26" fillId="0" borderId="30" xfId="0" applyNumberFormat="1" applyFont="1" applyFill="1" applyBorder="1"/>
    <xf numFmtId="167" fontId="26" fillId="0" borderId="22" xfId="0" applyNumberFormat="1" applyFont="1" applyFill="1" applyBorder="1"/>
    <xf numFmtId="164" fontId="27" fillId="8" borderId="40" xfId="0" applyNumberFormat="1" applyFont="1" applyFill="1" applyBorder="1" applyAlignment="1">
      <alignment horizontal="right"/>
    </xf>
    <xf numFmtId="164" fontId="26" fillId="0" borderId="0" xfId="0" applyNumberFormat="1" applyFont="1" applyFill="1" applyBorder="1" applyAlignment="1">
      <alignment horizontal="right"/>
    </xf>
    <xf numFmtId="3" fontId="27" fillId="0" borderId="43" xfId="0" applyNumberFormat="1" applyFont="1" applyFill="1" applyBorder="1" applyAlignment="1">
      <alignment horizontal="center" vertical="center"/>
    </xf>
    <xf numFmtId="164" fontId="26" fillId="0" borderId="45" xfId="0" applyNumberFormat="1" applyFont="1" applyFill="1" applyBorder="1"/>
    <xf numFmtId="164" fontId="27" fillId="5" borderId="45" xfId="0" applyNumberFormat="1" applyFont="1" applyFill="1" applyBorder="1" applyAlignment="1">
      <alignment horizontal="right"/>
    </xf>
    <xf numFmtId="164" fontId="26" fillId="0" borderId="45" xfId="27" applyNumberFormat="1" applyFont="1" applyFill="1" applyBorder="1"/>
    <xf numFmtId="6" fontId="26" fillId="0" borderId="46" xfId="0" applyNumberFormat="1" applyFont="1" applyBorder="1"/>
    <xf numFmtId="164" fontId="26" fillId="0" borderId="45" xfId="0" applyNumberFormat="1" applyFont="1" applyFill="1" applyBorder="1" applyAlignment="1">
      <alignment horizontal="right"/>
    </xf>
    <xf numFmtId="164" fontId="27" fillId="0" borderId="45" xfId="0" applyNumberFormat="1" applyFont="1" applyFill="1" applyBorder="1" applyAlignment="1">
      <alignment horizontal="right"/>
    </xf>
    <xf numFmtId="168" fontId="26" fillId="0" borderId="47" xfId="28" applyNumberFormat="1" applyFont="1" applyFill="1" applyBorder="1"/>
    <xf numFmtId="164" fontId="26" fillId="0" borderId="48" xfId="0" applyNumberFormat="1" applyFont="1" applyFill="1" applyBorder="1"/>
    <xf numFmtId="6" fontId="26" fillId="0" borderId="47" xfId="0" applyNumberFormat="1" applyFont="1" applyBorder="1"/>
    <xf numFmtId="164" fontId="26" fillId="0" borderId="47" xfId="0" applyNumberFormat="1" applyFont="1" applyFill="1" applyBorder="1" applyAlignment="1">
      <alignment horizontal="right"/>
    </xf>
    <xf numFmtId="164" fontId="27" fillId="8" borderId="36" xfId="0" applyNumberFormat="1" applyFont="1" applyFill="1" applyBorder="1" applyAlignment="1">
      <alignment horizontal="right"/>
    </xf>
    <xf numFmtId="0" fontId="25" fillId="4" borderId="0" xfId="0" applyFont="1" applyFill="1"/>
    <xf numFmtId="0" fontId="25" fillId="0" borderId="0" xfId="0" applyFont="1" applyFill="1"/>
    <xf numFmtId="164" fontId="16" fillId="0" borderId="51" xfId="0" applyNumberFormat="1" applyFont="1" applyFill="1" applyBorder="1" applyAlignment="1">
      <alignment horizontal="right"/>
    </xf>
    <xf numFmtId="3" fontId="20" fillId="0" borderId="43" xfId="0" applyNumberFormat="1" applyFont="1" applyFill="1" applyBorder="1" applyAlignment="1">
      <alignment horizontal="center" vertical="center"/>
    </xf>
    <xf numFmtId="164" fontId="20" fillId="0" borderId="52" xfId="0" applyNumberFormat="1" applyFont="1" applyFill="1" applyBorder="1" applyAlignment="1">
      <alignment horizontal="center" wrapText="1"/>
    </xf>
    <xf numFmtId="164" fontId="20" fillId="5" borderId="44" xfId="0" applyNumberFormat="1" applyFont="1" applyFill="1" applyBorder="1" applyAlignment="1">
      <alignment horizontal="right"/>
    </xf>
    <xf numFmtId="164" fontId="17" fillId="0" borderId="47" xfId="0" applyNumberFormat="1" applyFont="1" applyFill="1" applyBorder="1"/>
    <xf numFmtId="164" fontId="20" fillId="5" borderId="54" xfId="0" applyNumberFormat="1" applyFont="1" applyFill="1" applyBorder="1" applyAlignment="1">
      <alignment horizontal="right"/>
    </xf>
    <xf numFmtId="0" fontId="25" fillId="0" borderId="0" xfId="0" applyFont="1" applyFill="1" applyBorder="1"/>
    <xf numFmtId="168" fontId="16" fillId="0" borderId="47" xfId="0" applyNumberFormat="1" applyFont="1" applyFill="1" applyBorder="1"/>
    <xf numFmtId="164" fontId="20" fillId="5" borderId="47" xfId="0" applyNumberFormat="1" applyFont="1" applyFill="1" applyBorder="1" applyAlignment="1">
      <alignment horizontal="right"/>
    </xf>
    <xf numFmtId="164" fontId="16" fillId="0" borderId="47" xfId="0" applyNumberFormat="1" applyFont="1" applyFill="1" applyBorder="1"/>
    <xf numFmtId="164" fontId="16" fillId="0" borderId="47" xfId="0" applyNumberFormat="1" applyFont="1" applyFill="1" applyBorder="1" applyAlignment="1">
      <alignment horizontal="right"/>
    </xf>
    <xf numFmtId="164" fontId="20" fillId="5" borderId="55" xfId="0" applyNumberFormat="1" applyFont="1" applyFill="1" applyBorder="1" applyAlignment="1">
      <alignment horizontal="right"/>
    </xf>
    <xf numFmtId="164" fontId="16" fillId="0" borderId="47" xfId="27" applyNumberFormat="1" applyFont="1" applyFill="1" applyBorder="1"/>
    <xf numFmtId="164" fontId="17" fillId="0" borderId="47" xfId="27" applyNumberFormat="1" applyFont="1" applyFill="1" applyBorder="1"/>
    <xf numFmtId="164" fontId="20" fillId="19" borderId="47" xfId="0" applyNumberFormat="1" applyFont="1" applyFill="1" applyBorder="1" applyAlignment="1">
      <alignment horizontal="right"/>
    </xf>
    <xf numFmtId="168" fontId="17" fillId="0" borderId="47" xfId="0" applyNumberFormat="1" applyFont="1" applyFill="1" applyBorder="1"/>
    <xf numFmtId="164" fontId="26" fillId="20" borderId="45" xfId="27" applyNumberFormat="1" applyFont="1" applyFill="1" applyBorder="1"/>
    <xf numFmtId="164" fontId="26" fillId="20" borderId="45" xfId="0" applyNumberFormat="1" applyFont="1" applyFill="1" applyBorder="1" applyAlignment="1">
      <alignment horizontal="right"/>
    </xf>
    <xf numFmtId="168" fontId="26" fillId="20" borderId="46" xfId="0" applyNumberFormat="1" applyFont="1" applyFill="1" applyBorder="1"/>
    <xf numFmtId="0" fontId="16" fillId="0" borderId="56" xfId="28" applyFont="1" applyFill="1" applyBorder="1"/>
    <xf numFmtId="168" fontId="26" fillId="20" borderId="47" xfId="28" applyNumberFormat="1" applyFont="1" applyFill="1" applyBorder="1"/>
    <xf numFmtId="164" fontId="26" fillId="20" borderId="45" xfId="0" applyNumberFormat="1" applyFont="1" applyFill="1" applyBorder="1"/>
    <xf numFmtId="168" fontId="26" fillId="20" borderId="48" xfId="28" applyNumberFormat="1" applyFont="1" applyFill="1" applyBorder="1"/>
    <xf numFmtId="164" fontId="20" fillId="5" borderId="58" xfId="0" applyNumberFormat="1" applyFont="1" applyFill="1" applyBorder="1" applyAlignment="1">
      <alignment horizontal="right"/>
    </xf>
    <xf numFmtId="168" fontId="16" fillId="0" borderId="59" xfId="0" applyNumberFormat="1" applyFont="1" applyFill="1" applyBorder="1"/>
    <xf numFmtId="164" fontId="20" fillId="5" borderId="59" xfId="0" applyNumberFormat="1" applyFont="1" applyFill="1" applyBorder="1" applyAlignment="1">
      <alignment horizontal="right"/>
    </xf>
    <xf numFmtId="164" fontId="16" fillId="0" borderId="59" xfId="0" applyNumberFormat="1" applyFont="1" applyFill="1" applyBorder="1"/>
    <xf numFmtId="164" fontId="16" fillId="0" borderId="59" xfId="0" applyNumberFormat="1" applyFont="1" applyFill="1" applyBorder="1" applyAlignment="1">
      <alignment horizontal="right"/>
    </xf>
    <xf numFmtId="166" fontId="16" fillId="0" borderId="59" xfId="0" applyNumberFormat="1" applyFont="1" applyFill="1" applyBorder="1" applyAlignment="1">
      <alignment horizontal="right"/>
    </xf>
    <xf numFmtId="166" fontId="16" fillId="0" borderId="59" xfId="0" applyNumberFormat="1" applyFont="1" applyFill="1" applyBorder="1"/>
    <xf numFmtId="167" fontId="16" fillId="0" borderId="59" xfId="0" applyNumberFormat="1" applyFont="1" applyFill="1" applyBorder="1"/>
    <xf numFmtId="168" fontId="16" fillId="4" borderId="59" xfId="0" applyNumberFormat="1" applyFont="1" applyFill="1" applyBorder="1"/>
    <xf numFmtId="165" fontId="16" fillId="0" borderId="45" xfId="0" applyNumberFormat="1" applyFont="1" applyFill="1" applyBorder="1"/>
    <xf numFmtId="166" fontId="16" fillId="0" borderId="45" xfId="0" applyNumberFormat="1" applyFont="1" applyFill="1" applyBorder="1"/>
    <xf numFmtId="166" fontId="16" fillId="0" borderId="45" xfId="0" applyNumberFormat="1" applyFont="1" applyFill="1" applyBorder="1" applyAlignment="1">
      <alignment horizontal="right"/>
    </xf>
    <xf numFmtId="167" fontId="16" fillId="0" borderId="48" xfId="0" applyNumberFormat="1" applyFont="1" applyFill="1" applyBorder="1"/>
    <xf numFmtId="167" fontId="16" fillId="0" borderId="45" xfId="0" applyNumberFormat="1" applyFont="1" applyFill="1" applyBorder="1"/>
    <xf numFmtId="164" fontId="20" fillId="8" borderId="60" xfId="0" applyNumberFormat="1" applyFont="1" applyFill="1" applyBorder="1" applyAlignment="1">
      <alignment horizontal="right"/>
    </xf>
    <xf numFmtId="168" fontId="16" fillId="0" borderId="61" xfId="0" applyNumberFormat="1" applyFont="1" applyFill="1" applyBorder="1"/>
    <xf numFmtId="164" fontId="20" fillId="8" borderId="57" xfId="0" applyNumberFormat="1" applyFont="1" applyFill="1" applyBorder="1" applyAlignment="1">
      <alignment horizontal="right"/>
    </xf>
    <xf numFmtId="164" fontId="27" fillId="5" borderId="54" xfId="0" applyNumberFormat="1" applyFont="1" applyFill="1" applyBorder="1" applyAlignment="1">
      <alignment horizontal="right"/>
    </xf>
    <xf numFmtId="0" fontId="16" fillId="0" borderId="23" xfId="0" applyFont="1" applyBorder="1" applyAlignment="1">
      <alignment horizontal="left"/>
    </xf>
    <xf numFmtId="0" fontId="20" fillId="0" borderId="31" xfId="0" applyFont="1" applyBorder="1"/>
    <xf numFmtId="164" fontId="16" fillId="0" borderId="53" xfId="0" applyNumberFormat="1" applyFont="1" applyFill="1" applyBorder="1" applyAlignment="1">
      <alignment horizontal="right"/>
    </xf>
    <xf numFmtId="168" fontId="16" fillId="0" borderId="62" xfId="0" applyNumberFormat="1" applyFont="1" applyFill="1" applyBorder="1"/>
    <xf numFmtId="164" fontId="26" fillId="0" borderId="53" xfId="0" applyNumberFormat="1" applyFont="1" applyFill="1" applyBorder="1" applyAlignment="1">
      <alignment horizontal="right"/>
    </xf>
    <xf numFmtId="0" fontId="16" fillId="0" borderId="32" xfId="0" applyFont="1" applyBorder="1" applyAlignment="1">
      <alignment horizontal="left"/>
    </xf>
    <xf numFmtId="0" fontId="19" fillId="8" borderId="63" xfId="0" applyFont="1" applyFill="1" applyBorder="1" applyAlignment="1">
      <alignment horizontal="left"/>
    </xf>
    <xf numFmtId="0" fontId="20" fillId="8" borderId="64" xfId="0" applyFont="1" applyFill="1" applyBorder="1"/>
    <xf numFmtId="0" fontId="16" fillId="8" borderId="65" xfId="0" applyFont="1" applyFill="1" applyBorder="1"/>
    <xf numFmtId="164" fontId="20" fillId="8" borderId="66" xfId="0" applyNumberFormat="1" applyFont="1" applyFill="1" applyBorder="1" applyAlignment="1">
      <alignment horizontal="right"/>
    </xf>
    <xf numFmtId="164" fontId="27" fillId="8" borderId="57" xfId="0" applyNumberFormat="1" applyFont="1" applyFill="1" applyBorder="1" applyAlignment="1">
      <alignment horizontal="right"/>
    </xf>
    <xf numFmtId="164" fontId="27" fillId="0" borderId="67" xfId="0" applyNumberFormat="1" applyFont="1" applyFill="1" applyBorder="1" applyAlignment="1">
      <alignment horizontal="center" wrapText="1"/>
    </xf>
    <xf numFmtId="0" fontId="16" fillId="0" borderId="56" xfId="0" applyFont="1" applyBorder="1"/>
  </cellXfs>
  <cellStyles count="43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27"/>
    <cellStyle name="normální 4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10D0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I978"/>
  <sheetViews>
    <sheetView tabSelected="1" topLeftCell="A103" zoomScale="80" zoomScaleNormal="80" zoomScaleSheetLayoutView="85" workbookViewId="0">
      <pane xSplit="2" topLeftCell="C1" activePane="topRight" state="frozen"/>
      <selection activeCell="A36" sqref="A36"/>
      <selection pane="topRight" activeCell="I114" sqref="I114"/>
    </sheetView>
  </sheetViews>
  <sheetFormatPr defaultRowHeight="15" x14ac:dyDescent="0.25"/>
  <cols>
    <col min="1" max="1" width="2" style="1" customWidth="1"/>
    <col min="2" max="2" width="8.85546875" style="2" customWidth="1"/>
    <col min="3" max="3" width="43.5703125" style="2" customWidth="1"/>
    <col min="4" max="5" width="19.85546875" style="3" customWidth="1"/>
    <col min="6" max="6" width="22.5703125" style="101" customWidth="1"/>
    <col min="7" max="7" width="10" style="128" bestFit="1" customWidth="1"/>
    <col min="8" max="53" width="9.140625" style="4"/>
    <col min="54" max="241" width="9.140625" style="2"/>
  </cols>
  <sheetData>
    <row r="1" spans="1:177" x14ac:dyDescent="0.25">
      <c r="A1" s="5" t="s">
        <v>291</v>
      </c>
      <c r="B1" s="5"/>
      <c r="C1" s="6"/>
    </row>
    <row r="2" spans="1:177" x14ac:dyDescent="0.25">
      <c r="A2" s="5"/>
      <c r="B2" s="5"/>
      <c r="C2" s="6"/>
    </row>
    <row r="3" spans="1:177" x14ac:dyDescent="0.25">
      <c r="A3" s="5" t="s">
        <v>317</v>
      </c>
      <c r="B3" s="5"/>
      <c r="C3" s="6"/>
    </row>
    <row r="4" spans="1:177" ht="15.75" thickBot="1" x14ac:dyDescent="0.3">
      <c r="A4" s="5"/>
      <c r="B4" s="5"/>
      <c r="C4" s="6"/>
    </row>
    <row r="5" spans="1:177" x14ac:dyDescent="0.25">
      <c r="A5" s="7" t="s">
        <v>0</v>
      </c>
      <c r="B5" s="8"/>
      <c r="C5" s="9"/>
      <c r="D5" s="130">
        <v>2021</v>
      </c>
      <c r="E5" s="83">
        <v>2021</v>
      </c>
      <c r="F5" s="102">
        <v>2022</v>
      </c>
    </row>
    <row r="6" spans="1:177" ht="30.75" customHeight="1" thickBot="1" x14ac:dyDescent="0.3">
      <c r="A6" s="10" t="s">
        <v>1</v>
      </c>
      <c r="B6" s="11"/>
      <c r="C6" s="12" t="s">
        <v>2</v>
      </c>
      <c r="D6" s="131" t="s">
        <v>287</v>
      </c>
      <c r="E6" s="84" t="s">
        <v>288</v>
      </c>
      <c r="F6" s="103" t="s">
        <v>315</v>
      </c>
    </row>
    <row r="7" spans="1:177" x14ac:dyDescent="0.25">
      <c r="A7" s="13" t="s">
        <v>3</v>
      </c>
      <c r="B7" s="14"/>
      <c r="C7" s="15"/>
      <c r="D7" s="134">
        <f>SUM(D8:D9)</f>
        <v>2480000</v>
      </c>
      <c r="E7" s="152"/>
      <c r="F7" s="104">
        <f>SUM(F8:F9)</f>
        <v>2530000</v>
      </c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</row>
    <row r="8" spans="1:177" x14ac:dyDescent="0.25">
      <c r="A8" s="17"/>
      <c r="B8" s="18" t="s">
        <v>4</v>
      </c>
      <c r="C8" s="19" t="s">
        <v>5</v>
      </c>
      <c r="D8" s="161">
        <v>1360000</v>
      </c>
      <c r="E8" s="153">
        <v>1366175</v>
      </c>
      <c r="F8" s="105">
        <v>1370000</v>
      </c>
    </row>
    <row r="9" spans="1:177" x14ac:dyDescent="0.25">
      <c r="A9" s="17"/>
      <c r="B9" s="18" t="s">
        <v>6</v>
      </c>
      <c r="C9" s="19" t="s">
        <v>7</v>
      </c>
      <c r="D9" s="161">
        <v>1120000</v>
      </c>
      <c r="E9" s="153">
        <v>1158155</v>
      </c>
      <c r="F9" s="105">
        <v>1160000</v>
      </c>
    </row>
    <row r="10" spans="1:177" s="16" customFormat="1" x14ac:dyDescent="0.25">
      <c r="A10" s="20" t="s">
        <v>8</v>
      </c>
      <c r="B10" s="21"/>
      <c r="C10" s="22"/>
      <c r="D10" s="96">
        <f>SUM(D11:D13)</f>
        <v>13500000</v>
      </c>
      <c r="E10" s="154"/>
      <c r="F10" s="106">
        <f>SUM(F11:F13)</f>
        <v>14000000</v>
      </c>
      <c r="G10" s="128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177" x14ac:dyDescent="0.25">
      <c r="A11" s="17"/>
      <c r="B11" s="18" t="s">
        <v>9</v>
      </c>
      <c r="C11" s="19" t="s">
        <v>311</v>
      </c>
      <c r="D11" s="95">
        <f>1300000</f>
        <v>1300000</v>
      </c>
      <c r="E11" s="155">
        <v>0</v>
      </c>
      <c r="F11" s="138">
        <v>0</v>
      </c>
    </row>
    <row r="12" spans="1:177" x14ac:dyDescent="0.25">
      <c r="A12" s="17"/>
      <c r="B12" s="18" t="s">
        <v>10</v>
      </c>
      <c r="C12" s="19" t="s">
        <v>312</v>
      </c>
      <c r="D12" s="99">
        <f>1900000</f>
        <v>1900000</v>
      </c>
      <c r="E12" s="156">
        <v>0</v>
      </c>
      <c r="F12" s="139">
        <v>0</v>
      </c>
    </row>
    <row r="13" spans="1:177" ht="15.75" customHeight="1" x14ac:dyDescent="0.25">
      <c r="A13" s="17"/>
      <c r="B13" s="18" t="s">
        <v>11</v>
      </c>
      <c r="C13" s="19" t="s">
        <v>313</v>
      </c>
      <c r="D13" s="95">
        <f>10300000</f>
        <v>10300000</v>
      </c>
      <c r="E13" s="155">
        <v>15745039</v>
      </c>
      <c r="F13" s="107">
        <v>14000000</v>
      </c>
    </row>
    <row r="14" spans="1:177" s="16" customFormat="1" x14ac:dyDescent="0.25">
      <c r="A14" s="20" t="s">
        <v>12</v>
      </c>
      <c r="B14" s="23"/>
      <c r="C14" s="22"/>
      <c r="D14" s="96">
        <f>SUM(D15:D26)</f>
        <v>698600</v>
      </c>
      <c r="E14" s="154"/>
      <c r="F14" s="106">
        <f>SUM(F15:F26)</f>
        <v>1264960</v>
      </c>
      <c r="G14" s="12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177" x14ac:dyDescent="0.25">
      <c r="A15" s="17"/>
      <c r="B15" s="18" t="s">
        <v>13</v>
      </c>
      <c r="C15" s="19" t="s">
        <v>14</v>
      </c>
      <c r="D15" s="162">
        <v>100000</v>
      </c>
      <c r="E15" s="153">
        <f>151876.6+8240+5730</f>
        <v>165846.6</v>
      </c>
      <c r="F15" s="109">
        <v>300000</v>
      </c>
    </row>
    <row r="16" spans="1:177" x14ac:dyDescent="0.25">
      <c r="A16" s="17"/>
      <c r="B16" s="18" t="s">
        <v>15</v>
      </c>
      <c r="C16" s="19" t="s">
        <v>16</v>
      </c>
      <c r="D16" s="163">
        <v>50000</v>
      </c>
      <c r="E16" s="157">
        <v>43504</v>
      </c>
      <c r="F16" s="110">
        <v>50000</v>
      </c>
    </row>
    <row r="17" spans="1:177" x14ac:dyDescent="0.25">
      <c r="A17" s="17"/>
      <c r="B17" s="18" t="s">
        <v>17</v>
      </c>
      <c r="C17" s="19" t="s">
        <v>18</v>
      </c>
      <c r="D17" s="162">
        <v>200000</v>
      </c>
      <c r="E17" s="153">
        <v>103040</v>
      </c>
      <c r="F17" s="109">
        <v>350000</v>
      </c>
    </row>
    <row r="18" spans="1:177" x14ac:dyDescent="0.25">
      <c r="A18" s="17"/>
      <c r="B18" s="18" t="s">
        <v>19</v>
      </c>
      <c r="C18" s="19" t="s">
        <v>20</v>
      </c>
      <c r="D18" s="164">
        <v>0</v>
      </c>
      <c r="E18" s="153">
        <f>11750-15650-27410</f>
        <v>-31310</v>
      </c>
      <c r="F18" s="109">
        <v>200000</v>
      </c>
    </row>
    <row r="19" spans="1:177" x14ac:dyDescent="0.25">
      <c r="A19" s="17"/>
      <c r="B19" s="18" t="s">
        <v>21</v>
      </c>
      <c r="C19" s="19" t="s">
        <v>22</v>
      </c>
      <c r="D19" s="162">
        <f>31400+1200</f>
        <v>32600</v>
      </c>
      <c r="E19" s="158">
        <v>3450</v>
      </c>
      <c r="F19" s="109">
        <f>32000+25600</f>
        <v>57600</v>
      </c>
    </row>
    <row r="20" spans="1:177" x14ac:dyDescent="0.25">
      <c r="A20" s="17"/>
      <c r="B20" s="18" t="s">
        <v>23</v>
      </c>
      <c r="C20" s="19" t="s">
        <v>24</v>
      </c>
      <c r="D20" s="165">
        <v>60000</v>
      </c>
      <c r="E20" s="153">
        <v>33200</v>
      </c>
      <c r="F20" s="111">
        <v>50000</v>
      </c>
    </row>
    <row r="21" spans="1:177" x14ac:dyDescent="0.25">
      <c r="A21" s="17"/>
      <c r="B21" s="18" t="s">
        <v>25</v>
      </c>
      <c r="C21" s="19" t="s">
        <v>26</v>
      </c>
      <c r="D21" s="164">
        <v>118000</v>
      </c>
      <c r="E21" s="159">
        <v>61016</v>
      </c>
      <c r="F21" s="112">
        <v>95360</v>
      </c>
    </row>
    <row r="22" spans="1:177" x14ac:dyDescent="0.25">
      <c r="A22" s="17"/>
      <c r="B22" s="18" t="s">
        <v>27</v>
      </c>
      <c r="C22" s="19" t="s">
        <v>28</v>
      </c>
      <c r="D22" s="162">
        <v>70000</v>
      </c>
      <c r="E22" s="153">
        <f>36000+1368.4</f>
        <v>37368.400000000001</v>
      </c>
      <c r="F22" s="109">
        <v>60000</v>
      </c>
    </row>
    <row r="23" spans="1:177" x14ac:dyDescent="0.25">
      <c r="A23" s="17"/>
      <c r="B23" s="18" t="s">
        <v>29</v>
      </c>
      <c r="C23" s="19" t="s">
        <v>30</v>
      </c>
      <c r="D23" s="162">
        <v>10000</v>
      </c>
      <c r="E23" s="153">
        <f>17600-8000</f>
        <v>9600</v>
      </c>
      <c r="F23" s="109">
        <v>40000</v>
      </c>
    </row>
    <row r="24" spans="1:177" x14ac:dyDescent="0.25">
      <c r="A24" s="17"/>
      <c r="B24" s="18" t="s">
        <v>31</v>
      </c>
      <c r="C24" s="19" t="s">
        <v>32</v>
      </c>
      <c r="D24" s="162">
        <v>10000</v>
      </c>
      <c r="E24" s="153">
        <v>11155</v>
      </c>
      <c r="F24" s="109">
        <v>30000</v>
      </c>
    </row>
    <row r="25" spans="1:177" x14ac:dyDescent="0.25">
      <c r="A25" s="17"/>
      <c r="B25" s="18" t="s">
        <v>33</v>
      </c>
      <c r="C25" s="19" t="s">
        <v>34</v>
      </c>
      <c r="D25" s="164">
        <v>9000</v>
      </c>
      <c r="E25" s="159">
        <v>16500</v>
      </c>
      <c r="F25" s="112">
        <v>9000</v>
      </c>
    </row>
    <row r="26" spans="1:177" x14ac:dyDescent="0.25">
      <c r="A26" s="17"/>
      <c r="B26" s="18" t="s">
        <v>35</v>
      </c>
      <c r="C26" s="19" t="s">
        <v>36</v>
      </c>
      <c r="D26" s="162">
        <v>39000</v>
      </c>
      <c r="E26" s="153">
        <f>44900+600</f>
        <v>45500</v>
      </c>
      <c r="F26" s="109">
        <f>20000+3000</f>
        <v>23000</v>
      </c>
    </row>
    <row r="27" spans="1:177" x14ac:dyDescent="0.25">
      <c r="A27" s="17"/>
      <c r="B27" s="18" t="s">
        <v>289</v>
      </c>
      <c r="C27" s="19" t="s">
        <v>294</v>
      </c>
      <c r="D27" s="162"/>
      <c r="E27" s="158"/>
      <c r="F27" s="109">
        <v>20000</v>
      </c>
    </row>
    <row r="28" spans="1:177" x14ac:dyDescent="0.25">
      <c r="A28" s="20" t="s">
        <v>37</v>
      </c>
      <c r="B28" s="21"/>
      <c r="C28" s="22"/>
      <c r="D28" s="96">
        <f>SUM(D29:D32)</f>
        <v>370000</v>
      </c>
      <c r="E28" s="154"/>
      <c r="F28" s="106">
        <f>SUM(F29:F32)</f>
        <v>630000</v>
      </c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</row>
    <row r="29" spans="1:177" x14ac:dyDescent="0.25">
      <c r="A29" s="17"/>
      <c r="B29" s="24" t="s">
        <v>38</v>
      </c>
      <c r="C29" s="19" t="s">
        <v>39</v>
      </c>
      <c r="D29" s="164">
        <v>20000</v>
      </c>
      <c r="E29" s="153">
        <v>41500</v>
      </c>
      <c r="F29" s="112">
        <v>150000</v>
      </c>
    </row>
    <row r="30" spans="1:177" x14ac:dyDescent="0.25">
      <c r="A30" s="17"/>
      <c r="B30" s="24" t="s">
        <v>40</v>
      </c>
      <c r="C30" s="19" t="s">
        <v>41</v>
      </c>
      <c r="D30" s="99">
        <v>200000</v>
      </c>
      <c r="E30" s="153">
        <f>8150+182070.89</f>
        <v>190220.89</v>
      </c>
      <c r="F30" s="108">
        <v>200000</v>
      </c>
    </row>
    <row r="31" spans="1:177" x14ac:dyDescent="0.25">
      <c r="A31" s="17"/>
      <c r="B31" s="24" t="s">
        <v>42</v>
      </c>
      <c r="C31" s="19" t="s">
        <v>43</v>
      </c>
      <c r="D31" s="99">
        <v>130000</v>
      </c>
      <c r="E31" s="156">
        <v>94509.51</v>
      </c>
      <c r="F31" s="108">
        <v>250000</v>
      </c>
    </row>
    <row r="32" spans="1:177" ht="15" customHeight="1" x14ac:dyDescent="0.25">
      <c r="A32" s="17"/>
      <c r="B32" s="24" t="s">
        <v>44</v>
      </c>
      <c r="C32" s="19" t="s">
        <v>45</v>
      </c>
      <c r="D32" s="99">
        <v>20000</v>
      </c>
      <c r="E32" s="156">
        <f>31896.75</f>
        <v>31896.75</v>
      </c>
      <c r="F32" s="108">
        <v>30000</v>
      </c>
    </row>
    <row r="33" spans="1:243" x14ac:dyDescent="0.25">
      <c r="A33" s="20" t="s">
        <v>46</v>
      </c>
      <c r="B33" s="23"/>
      <c r="C33" s="22"/>
      <c r="D33" s="96">
        <f>SUM(D34:D35)</f>
        <v>100000</v>
      </c>
      <c r="E33" s="154"/>
      <c r="F33" s="106">
        <f>SUM(F34:F35)</f>
        <v>90000</v>
      </c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</row>
    <row r="34" spans="1:243" s="28" customFormat="1" x14ac:dyDescent="0.25">
      <c r="A34" s="25"/>
      <c r="B34" s="26" t="s">
        <v>47</v>
      </c>
      <c r="C34" s="27" t="s">
        <v>48</v>
      </c>
      <c r="D34" s="99">
        <v>80000</v>
      </c>
      <c r="E34" s="160">
        <v>71500</v>
      </c>
      <c r="F34" s="108">
        <v>80000</v>
      </c>
      <c r="G34" s="127"/>
    </row>
    <row r="35" spans="1:243" ht="15.75" thickBot="1" x14ac:dyDescent="0.3">
      <c r="A35" s="29"/>
      <c r="B35" s="24" t="s">
        <v>49</v>
      </c>
      <c r="C35" s="30" t="s">
        <v>50</v>
      </c>
      <c r="D35" s="164">
        <v>20000</v>
      </c>
      <c r="E35" s="167">
        <v>6900</v>
      </c>
      <c r="F35" s="112">
        <v>10000</v>
      </c>
    </row>
    <row r="36" spans="1:243" ht="15.75" thickBot="1" x14ac:dyDescent="0.3">
      <c r="A36" s="31" t="s">
        <v>52</v>
      </c>
      <c r="B36" s="32"/>
      <c r="C36" s="33"/>
      <c r="D36" s="166">
        <f>D7+D10+D14+D28+D33</f>
        <v>17148600</v>
      </c>
      <c r="E36" s="168"/>
      <c r="F36" s="113">
        <f>F7+F10+F14+F28+F33</f>
        <v>18514960</v>
      </c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</row>
    <row r="37" spans="1:243" s="36" customFormat="1" ht="15.75" customHeight="1" thickBot="1" x14ac:dyDescent="0.25">
      <c r="A37" s="35"/>
      <c r="C37" s="6"/>
      <c r="D37" s="37"/>
      <c r="E37" s="37"/>
      <c r="F37" s="114"/>
      <c r="G37" s="135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</row>
    <row r="38" spans="1:243" x14ac:dyDescent="0.25">
      <c r="A38" s="7" t="s">
        <v>53</v>
      </c>
      <c r="B38" s="8"/>
      <c r="C38" s="9"/>
      <c r="D38" s="130">
        <v>2021</v>
      </c>
      <c r="E38" s="85">
        <v>2021</v>
      </c>
      <c r="F38" s="115">
        <v>2022</v>
      </c>
    </row>
    <row r="39" spans="1:243" ht="30.75" customHeight="1" thickBot="1" x14ac:dyDescent="0.3">
      <c r="A39" s="10" t="s">
        <v>1</v>
      </c>
      <c r="B39" s="11"/>
      <c r="C39" s="12" t="s">
        <v>2</v>
      </c>
      <c r="D39" s="131" t="s">
        <v>287</v>
      </c>
      <c r="E39" s="86" t="s">
        <v>288</v>
      </c>
      <c r="F39" s="181" t="s">
        <v>315</v>
      </c>
    </row>
    <row r="40" spans="1:243" x14ac:dyDescent="0.25">
      <c r="A40" s="39" t="s">
        <v>54</v>
      </c>
      <c r="B40" s="40"/>
      <c r="C40" s="41"/>
      <c r="D40" s="132">
        <f>SUM(D41:D51)</f>
        <v>1517000</v>
      </c>
      <c r="E40" s="140">
        <f>SUM(E41:E51)</f>
        <v>1520660.8099999998</v>
      </c>
      <c r="F40" s="169">
        <f>SUM(F41:F51)</f>
        <v>1737000</v>
      </c>
    </row>
    <row r="41" spans="1:243" x14ac:dyDescent="0.25">
      <c r="A41" s="42"/>
      <c r="B41" s="24" t="s">
        <v>55</v>
      </c>
      <c r="C41" s="43" t="s">
        <v>295</v>
      </c>
      <c r="D41" s="95">
        <v>400000</v>
      </c>
      <c r="E41" s="138">
        <v>392254.44</v>
      </c>
      <c r="F41" s="116">
        <v>440000</v>
      </c>
    </row>
    <row r="42" spans="1:243" x14ac:dyDescent="0.25">
      <c r="A42" s="42"/>
      <c r="B42" s="24" t="s">
        <v>56</v>
      </c>
      <c r="C42" s="43" t="s">
        <v>296</v>
      </c>
      <c r="D42" s="95">
        <v>370000</v>
      </c>
      <c r="E42" s="138">
        <v>299039.17</v>
      </c>
      <c r="F42" s="116">
        <v>417000</v>
      </c>
    </row>
    <row r="43" spans="1:243" x14ac:dyDescent="0.25">
      <c r="A43" s="42"/>
      <c r="B43" s="24" t="s">
        <v>57</v>
      </c>
      <c r="C43" s="43" t="s">
        <v>301</v>
      </c>
      <c r="D43" s="95">
        <v>200000</v>
      </c>
      <c r="E43" s="138">
        <v>189408.18</v>
      </c>
      <c r="F43" s="116">
        <v>150000</v>
      </c>
    </row>
    <row r="44" spans="1:243" x14ac:dyDescent="0.25">
      <c r="A44" s="42"/>
      <c r="B44" s="24" t="s">
        <v>58</v>
      </c>
      <c r="C44" s="43" t="s">
        <v>297</v>
      </c>
      <c r="D44" s="95">
        <v>120000</v>
      </c>
      <c r="E44" s="138">
        <v>171814.63</v>
      </c>
      <c r="F44" s="116">
        <v>205000</v>
      </c>
    </row>
    <row r="45" spans="1:243" x14ac:dyDescent="0.25">
      <c r="A45" s="42"/>
      <c r="B45" s="24" t="s">
        <v>59</v>
      </c>
      <c r="C45" s="43" t="s">
        <v>304</v>
      </c>
      <c r="D45" s="87">
        <v>85000</v>
      </c>
      <c r="E45" s="133">
        <v>58382.400000000001</v>
      </c>
      <c r="F45" s="116">
        <v>100000</v>
      </c>
    </row>
    <row r="46" spans="1:243" x14ac:dyDescent="0.25">
      <c r="A46" s="42"/>
      <c r="B46" s="24" t="s">
        <v>60</v>
      </c>
      <c r="C46" s="43" t="s">
        <v>305</v>
      </c>
      <c r="D46" s="87">
        <v>72000</v>
      </c>
      <c r="E46" s="133">
        <v>61114.1</v>
      </c>
      <c r="F46" s="116">
        <v>90000</v>
      </c>
    </row>
    <row r="47" spans="1:243" x14ac:dyDescent="0.25">
      <c r="A47" s="42"/>
      <c r="B47" s="24" t="s">
        <v>61</v>
      </c>
      <c r="C47" s="44" t="s">
        <v>298</v>
      </c>
      <c r="D47" s="87">
        <v>30000</v>
      </c>
      <c r="E47" s="133">
        <v>0</v>
      </c>
      <c r="F47" s="116">
        <v>30000</v>
      </c>
    </row>
    <row r="48" spans="1:243" x14ac:dyDescent="0.25">
      <c r="A48" s="42"/>
      <c r="B48" s="24" t="s">
        <v>62</v>
      </c>
      <c r="C48" s="43" t="s">
        <v>306</v>
      </c>
      <c r="D48" s="95">
        <v>40000</v>
      </c>
      <c r="E48" s="136">
        <v>14381.13</v>
      </c>
      <c r="F48" s="116">
        <v>40000</v>
      </c>
    </row>
    <row r="49" spans="1:6" x14ac:dyDescent="0.25">
      <c r="A49" s="42"/>
      <c r="B49" s="24" t="s">
        <v>63</v>
      </c>
      <c r="C49" s="43" t="s">
        <v>64</v>
      </c>
      <c r="D49" s="95">
        <v>0</v>
      </c>
      <c r="E49" s="138">
        <v>65151.06</v>
      </c>
      <c r="F49" s="116">
        <v>20000</v>
      </c>
    </row>
    <row r="50" spans="1:6" x14ac:dyDescent="0.25">
      <c r="A50" s="42"/>
      <c r="B50" s="24" t="s">
        <v>65</v>
      </c>
      <c r="C50" s="43" t="s">
        <v>66</v>
      </c>
      <c r="D50" s="95">
        <v>50000</v>
      </c>
      <c r="E50" s="138">
        <v>69115.7</v>
      </c>
      <c r="F50" s="116">
        <v>45000</v>
      </c>
    </row>
    <row r="51" spans="1:6" x14ac:dyDescent="0.25">
      <c r="A51" s="42"/>
      <c r="B51" s="18" t="s">
        <v>67</v>
      </c>
      <c r="C51" s="44" t="s">
        <v>68</v>
      </c>
      <c r="D51" s="95">
        <v>150000</v>
      </c>
      <c r="E51" s="138">
        <v>200000</v>
      </c>
      <c r="F51" s="116">
        <v>200000</v>
      </c>
    </row>
    <row r="52" spans="1:6" x14ac:dyDescent="0.25">
      <c r="A52" s="45" t="s">
        <v>69</v>
      </c>
      <c r="B52" s="46"/>
      <c r="C52" s="47"/>
      <c r="D52" s="96">
        <f>SUM(D53:D66)</f>
        <v>1487500</v>
      </c>
      <c r="E52" s="137">
        <f>SUM(E53:E66)</f>
        <v>1510125.6</v>
      </c>
      <c r="F52" s="117">
        <f>SUM(F53:F66)</f>
        <v>1649500</v>
      </c>
    </row>
    <row r="53" spans="1:6" x14ac:dyDescent="0.25">
      <c r="A53" s="42"/>
      <c r="B53" s="24" t="s">
        <v>70</v>
      </c>
      <c r="C53" s="19" t="s">
        <v>71</v>
      </c>
      <c r="D53" s="97">
        <v>480000</v>
      </c>
      <c r="E53" s="141">
        <v>480000</v>
      </c>
      <c r="F53" s="118">
        <v>550000</v>
      </c>
    </row>
    <row r="54" spans="1:6" x14ac:dyDescent="0.25">
      <c r="A54" s="42"/>
      <c r="B54" s="24" t="s">
        <v>72</v>
      </c>
      <c r="C54" s="19" t="s">
        <v>73</v>
      </c>
      <c r="D54" s="97">
        <v>275000</v>
      </c>
      <c r="E54" s="141">
        <v>275000</v>
      </c>
      <c r="F54" s="118">
        <v>275000</v>
      </c>
    </row>
    <row r="55" spans="1:6" x14ac:dyDescent="0.25">
      <c r="A55" s="48"/>
      <c r="B55" s="24" t="s">
        <v>74</v>
      </c>
      <c r="C55" s="19" t="s">
        <v>75</v>
      </c>
      <c r="D55" s="97">
        <v>140000</v>
      </c>
      <c r="E55" s="141">
        <v>140000</v>
      </c>
      <c r="F55" s="118">
        <v>210000</v>
      </c>
    </row>
    <row r="56" spans="1:6" x14ac:dyDescent="0.25">
      <c r="A56" s="42"/>
      <c r="B56" s="24" t="s">
        <v>76</v>
      </c>
      <c r="C56" s="19" t="s">
        <v>77</v>
      </c>
      <c r="D56" s="97">
        <v>140000</v>
      </c>
      <c r="E56" s="141">
        <v>90000</v>
      </c>
      <c r="F56" s="118">
        <v>20000</v>
      </c>
    </row>
    <row r="57" spans="1:6" x14ac:dyDescent="0.25">
      <c r="A57" s="42"/>
      <c r="B57" s="24" t="s">
        <v>78</v>
      </c>
      <c r="C57" s="19" t="s">
        <v>79</v>
      </c>
      <c r="D57" s="97">
        <v>30000</v>
      </c>
      <c r="E57" s="141">
        <v>30000</v>
      </c>
      <c r="F57" s="118">
        <v>30000</v>
      </c>
    </row>
    <row r="58" spans="1:6" x14ac:dyDescent="0.25">
      <c r="A58" s="42"/>
      <c r="B58" s="24" t="s">
        <v>80</v>
      </c>
      <c r="C58" s="19" t="s">
        <v>81</v>
      </c>
      <c r="D58" s="97">
        <v>20000</v>
      </c>
      <c r="E58" s="141">
        <v>20000</v>
      </c>
      <c r="F58" s="118">
        <v>30000</v>
      </c>
    </row>
    <row r="59" spans="1:6" x14ac:dyDescent="0.25">
      <c r="A59" s="42"/>
      <c r="B59" s="24" t="s">
        <v>82</v>
      </c>
      <c r="C59" s="19" t="s">
        <v>51</v>
      </c>
      <c r="D59" s="97">
        <v>180000</v>
      </c>
      <c r="E59" s="141">
        <f>221326.6+33200</f>
        <v>254526.6</v>
      </c>
      <c r="F59" s="118">
        <v>200000</v>
      </c>
    </row>
    <row r="60" spans="1:6" x14ac:dyDescent="0.25">
      <c r="A60" s="42"/>
      <c r="B60" s="24" t="s">
        <v>83</v>
      </c>
      <c r="C60" s="19" t="s">
        <v>84</v>
      </c>
      <c r="D60" s="97">
        <v>35000</v>
      </c>
      <c r="E60" s="141">
        <v>35000</v>
      </c>
      <c r="F60" s="118">
        <v>35000</v>
      </c>
    </row>
    <row r="61" spans="1:6" x14ac:dyDescent="0.25">
      <c r="A61" s="42"/>
      <c r="B61" s="24" t="s">
        <v>85</v>
      </c>
      <c r="C61" s="19" t="s">
        <v>86</v>
      </c>
      <c r="D61" s="97">
        <v>27500</v>
      </c>
      <c r="E61" s="141">
        <v>0</v>
      </c>
      <c r="F61" s="118">
        <v>27500</v>
      </c>
    </row>
    <row r="62" spans="1:6" x14ac:dyDescent="0.25">
      <c r="A62" s="42"/>
      <c r="B62" s="24" t="s">
        <v>87</v>
      </c>
      <c r="C62" s="19" t="s">
        <v>88</v>
      </c>
      <c r="D62" s="97">
        <v>35000</v>
      </c>
      <c r="E62" s="141">
        <v>35000</v>
      </c>
      <c r="F62" s="118">
        <v>35000</v>
      </c>
    </row>
    <row r="63" spans="1:6" x14ac:dyDescent="0.25">
      <c r="A63" s="42"/>
      <c r="B63" s="24" t="s">
        <v>89</v>
      </c>
      <c r="C63" s="19" t="s">
        <v>90</v>
      </c>
      <c r="D63" s="97">
        <v>20000</v>
      </c>
      <c r="E63" s="141">
        <v>20000</v>
      </c>
      <c r="F63" s="118">
        <v>20000</v>
      </c>
    </row>
    <row r="64" spans="1:6" x14ac:dyDescent="0.25">
      <c r="A64" s="42"/>
      <c r="B64" s="24" t="s">
        <v>91</v>
      </c>
      <c r="C64" s="19" t="s">
        <v>92</v>
      </c>
      <c r="D64" s="97">
        <v>60000</v>
      </c>
      <c r="E64" s="136">
        <v>85599</v>
      </c>
      <c r="F64" s="145">
        <v>172000</v>
      </c>
    </row>
    <row r="65" spans="1:6" x14ac:dyDescent="0.25">
      <c r="A65" s="42"/>
      <c r="B65" s="24" t="s">
        <v>93</v>
      </c>
      <c r="C65" s="19" t="s">
        <v>94</v>
      </c>
      <c r="D65" s="89">
        <v>10000</v>
      </c>
      <c r="E65" s="142">
        <v>10000</v>
      </c>
      <c r="F65" s="118">
        <v>10000</v>
      </c>
    </row>
    <row r="66" spans="1:6" x14ac:dyDescent="0.25">
      <c r="A66" s="42"/>
      <c r="B66" s="24" t="s">
        <v>95</v>
      </c>
      <c r="C66" s="19" t="s">
        <v>96</v>
      </c>
      <c r="D66" s="97">
        <v>35000</v>
      </c>
      <c r="E66" s="141">
        <v>35000</v>
      </c>
      <c r="F66" s="118">
        <v>35000</v>
      </c>
    </row>
    <row r="67" spans="1:6" x14ac:dyDescent="0.25">
      <c r="A67" s="45" t="s">
        <v>97</v>
      </c>
      <c r="B67" s="46"/>
      <c r="C67" s="47"/>
      <c r="D67" s="96">
        <f>SUM(D68:D71)</f>
        <v>1000000</v>
      </c>
      <c r="E67" s="137">
        <f>SUM(E68:E71)</f>
        <v>490479.35999999999</v>
      </c>
      <c r="F67" s="117">
        <f>SUM(F68:F71)</f>
        <v>900000</v>
      </c>
    </row>
    <row r="68" spans="1:6" x14ac:dyDescent="0.25">
      <c r="A68" s="42"/>
      <c r="B68" s="18" t="s">
        <v>314</v>
      </c>
      <c r="C68" s="44" t="s">
        <v>98</v>
      </c>
      <c r="D68" s="87">
        <v>420000</v>
      </c>
      <c r="E68" s="136">
        <v>0</v>
      </c>
      <c r="F68" s="116">
        <v>420000</v>
      </c>
    </row>
    <row r="69" spans="1:6" x14ac:dyDescent="0.25">
      <c r="A69" s="42"/>
      <c r="B69" s="18" t="s">
        <v>99</v>
      </c>
      <c r="C69" s="49" t="s">
        <v>100</v>
      </c>
      <c r="D69" s="87">
        <v>200000</v>
      </c>
      <c r="E69" s="136">
        <v>0</v>
      </c>
      <c r="F69" s="116">
        <v>100000</v>
      </c>
    </row>
    <row r="70" spans="1:6" x14ac:dyDescent="0.25">
      <c r="A70" s="42"/>
      <c r="B70" s="18" t="s">
        <v>101</v>
      </c>
      <c r="C70" s="50" t="s">
        <v>102</v>
      </c>
      <c r="D70" s="95">
        <v>130000</v>
      </c>
      <c r="E70" s="138">
        <v>317072</v>
      </c>
      <c r="F70" s="87">
        <v>130000</v>
      </c>
    </row>
    <row r="71" spans="1:6" x14ac:dyDescent="0.25">
      <c r="A71" s="42"/>
      <c r="B71" s="18" t="s">
        <v>103</v>
      </c>
      <c r="C71" s="50" t="s">
        <v>104</v>
      </c>
      <c r="D71" s="95">
        <v>250000</v>
      </c>
      <c r="E71" s="136">
        <v>173407.35999999999</v>
      </c>
      <c r="F71" s="116">
        <v>250000</v>
      </c>
    </row>
    <row r="72" spans="1:6" x14ac:dyDescent="0.25">
      <c r="A72" s="45" t="s">
        <v>105</v>
      </c>
      <c r="B72" s="46"/>
      <c r="C72" s="47"/>
      <c r="D72" s="96">
        <f>SUM(D73:D83)</f>
        <v>330000</v>
      </c>
      <c r="E72" s="137">
        <f>SUM(E73:E83)</f>
        <v>284956</v>
      </c>
      <c r="F72" s="117">
        <f>SUM(F73:F83)</f>
        <v>445600</v>
      </c>
    </row>
    <row r="73" spans="1:6" x14ac:dyDescent="0.25">
      <c r="A73" s="42"/>
      <c r="B73" s="24" t="s">
        <v>106</v>
      </c>
      <c r="C73" s="19" t="s">
        <v>107</v>
      </c>
      <c r="D73" s="87">
        <v>75000</v>
      </c>
      <c r="E73" s="133">
        <v>75000</v>
      </c>
      <c r="F73" s="116">
        <v>75000</v>
      </c>
    </row>
    <row r="74" spans="1:6" x14ac:dyDescent="0.25">
      <c r="A74" s="48"/>
      <c r="B74" s="24" t="s">
        <v>108</v>
      </c>
      <c r="C74" s="19" t="s">
        <v>109</v>
      </c>
      <c r="D74" s="87">
        <v>25000</v>
      </c>
      <c r="E74" s="133">
        <v>25000</v>
      </c>
      <c r="F74" s="116">
        <v>25000</v>
      </c>
    </row>
    <row r="75" spans="1:6" x14ac:dyDescent="0.25">
      <c r="A75" s="42"/>
      <c r="B75" s="24" t="s">
        <v>110</v>
      </c>
      <c r="C75" s="19" t="s">
        <v>111</v>
      </c>
      <c r="D75" s="87">
        <v>60000</v>
      </c>
      <c r="E75" s="133">
        <v>45000</v>
      </c>
      <c r="F75" s="116">
        <v>60000</v>
      </c>
    </row>
    <row r="76" spans="1:6" x14ac:dyDescent="0.25">
      <c r="A76" s="42"/>
      <c r="B76" s="24" t="s">
        <v>112</v>
      </c>
      <c r="C76" s="19" t="s">
        <v>113</v>
      </c>
      <c r="D76" s="87">
        <v>25000</v>
      </c>
      <c r="E76" s="133">
        <v>25000</v>
      </c>
      <c r="F76" s="116">
        <v>25000</v>
      </c>
    </row>
    <row r="77" spans="1:6" x14ac:dyDescent="0.25">
      <c r="A77" s="42"/>
      <c r="B77" s="24" t="s">
        <v>114</v>
      </c>
      <c r="C77" s="19" t="s">
        <v>115</v>
      </c>
      <c r="D77" s="87">
        <v>60000</v>
      </c>
      <c r="E77" s="133">
        <v>60000</v>
      </c>
      <c r="F77" s="116">
        <v>60000</v>
      </c>
    </row>
    <row r="78" spans="1:6" x14ac:dyDescent="0.25">
      <c r="A78" s="42"/>
      <c r="B78" s="24" t="s">
        <v>116</v>
      </c>
      <c r="C78" s="19" t="s">
        <v>117</v>
      </c>
      <c r="D78" s="87">
        <v>25000</v>
      </c>
      <c r="E78" s="136">
        <v>0</v>
      </c>
      <c r="F78" s="116">
        <v>25000</v>
      </c>
    </row>
    <row r="79" spans="1:6" x14ac:dyDescent="0.25">
      <c r="A79" s="42"/>
      <c r="B79" s="24" t="s">
        <v>118</v>
      </c>
      <c r="C79" s="19" t="s">
        <v>119</v>
      </c>
      <c r="D79" s="87">
        <v>25000</v>
      </c>
      <c r="E79" s="133">
        <v>25000</v>
      </c>
      <c r="F79" s="116">
        <v>25000</v>
      </c>
    </row>
    <row r="80" spans="1:6" x14ac:dyDescent="0.25">
      <c r="A80" s="42"/>
      <c r="B80" s="24" t="s">
        <v>120</v>
      </c>
      <c r="C80" s="19" t="s">
        <v>121</v>
      </c>
      <c r="D80" s="87">
        <v>25000</v>
      </c>
      <c r="E80" s="133">
        <v>25000</v>
      </c>
      <c r="F80" s="116">
        <v>25000</v>
      </c>
    </row>
    <row r="81" spans="1:6" x14ac:dyDescent="0.25">
      <c r="A81" s="42"/>
      <c r="B81" s="24" t="s">
        <v>292</v>
      </c>
      <c r="C81" s="19" t="s">
        <v>293</v>
      </c>
      <c r="D81" s="87">
        <v>0</v>
      </c>
      <c r="E81" s="133">
        <v>0</v>
      </c>
      <c r="F81" s="116">
        <v>90000</v>
      </c>
    </row>
    <row r="82" spans="1:6" x14ac:dyDescent="0.25">
      <c r="A82" s="42"/>
      <c r="B82" s="24" t="s">
        <v>122</v>
      </c>
      <c r="C82" s="19" t="s">
        <v>123</v>
      </c>
      <c r="D82" s="87">
        <v>10000</v>
      </c>
      <c r="E82" s="133">
        <v>4956</v>
      </c>
      <c r="F82" s="116">
        <v>10000</v>
      </c>
    </row>
    <row r="83" spans="1:6" x14ac:dyDescent="0.25">
      <c r="A83" s="42"/>
      <c r="B83" s="24" t="s">
        <v>290</v>
      </c>
      <c r="C83" s="182" t="s">
        <v>316</v>
      </c>
      <c r="D83" s="87"/>
      <c r="E83" s="133"/>
      <c r="F83" s="116">
        <v>25600</v>
      </c>
    </row>
    <row r="84" spans="1:6" x14ac:dyDescent="0.25">
      <c r="A84" s="51" t="s">
        <v>124</v>
      </c>
      <c r="B84" s="52"/>
      <c r="C84" s="94"/>
      <c r="D84" s="134">
        <f>SUM(D85:D89)</f>
        <v>990000</v>
      </c>
      <c r="E84" s="137">
        <f>SUM(E85:E89)</f>
        <v>767197</v>
      </c>
      <c r="F84" s="88">
        <f>SUM(F85:F89)</f>
        <v>1030000</v>
      </c>
    </row>
    <row r="85" spans="1:6" x14ac:dyDescent="0.25">
      <c r="A85" s="17"/>
      <c r="B85" s="24" t="s">
        <v>125</v>
      </c>
      <c r="C85" s="19" t="s">
        <v>126</v>
      </c>
      <c r="D85" s="95">
        <v>50000</v>
      </c>
      <c r="E85" s="136">
        <v>36563.800000000003</v>
      </c>
      <c r="F85" s="119">
        <v>90000</v>
      </c>
    </row>
    <row r="86" spans="1:6" x14ac:dyDescent="0.25">
      <c r="A86" s="17"/>
      <c r="B86" s="24" t="s">
        <v>127</v>
      </c>
      <c r="C86" s="19" t="s">
        <v>128</v>
      </c>
      <c r="D86" s="95">
        <v>90000</v>
      </c>
      <c r="E86" s="138">
        <v>83501</v>
      </c>
      <c r="F86" s="119">
        <v>90000</v>
      </c>
    </row>
    <row r="87" spans="1:6" x14ac:dyDescent="0.25">
      <c r="A87" s="17"/>
      <c r="B87" s="24" t="s">
        <v>129</v>
      </c>
      <c r="C87" s="54" t="s">
        <v>130</v>
      </c>
      <c r="D87" s="90">
        <v>300000</v>
      </c>
      <c r="E87" s="91">
        <v>262040</v>
      </c>
      <c r="F87" s="120">
        <v>300000</v>
      </c>
    </row>
    <row r="88" spans="1:6" x14ac:dyDescent="0.25">
      <c r="A88" s="17"/>
      <c r="B88" s="24" t="s">
        <v>131</v>
      </c>
      <c r="C88" s="54" t="s">
        <v>132</v>
      </c>
      <c r="D88" s="90">
        <v>250000</v>
      </c>
      <c r="E88" s="91">
        <v>161015.20000000001</v>
      </c>
      <c r="F88" s="120">
        <v>250000</v>
      </c>
    </row>
    <row r="89" spans="1:6" x14ac:dyDescent="0.25">
      <c r="A89" s="17"/>
      <c r="B89" s="24" t="s">
        <v>133</v>
      </c>
      <c r="C89" s="54" t="s">
        <v>134</v>
      </c>
      <c r="D89" s="90">
        <v>300000</v>
      </c>
      <c r="E89" s="91">
        <v>224077</v>
      </c>
      <c r="F89" s="120">
        <v>300000</v>
      </c>
    </row>
    <row r="90" spans="1:6" x14ac:dyDescent="0.25">
      <c r="A90" s="51" t="s">
        <v>135</v>
      </c>
      <c r="B90" s="52"/>
      <c r="C90" s="53"/>
      <c r="D90" s="96">
        <f>SUM(D91:D93)</f>
        <v>706000</v>
      </c>
      <c r="E90" s="137">
        <f>SUM(E91:E93)</f>
        <v>603339.07000000007</v>
      </c>
      <c r="F90" s="117">
        <f>SUM(F91:F93)</f>
        <v>616080</v>
      </c>
    </row>
    <row r="91" spans="1:6" x14ac:dyDescent="0.25">
      <c r="A91" s="17"/>
      <c r="B91" s="24" t="s">
        <v>136</v>
      </c>
      <c r="C91" s="19" t="s">
        <v>137</v>
      </c>
      <c r="D91" s="95">
        <v>421000</v>
      </c>
      <c r="E91" s="138">
        <v>361067</v>
      </c>
      <c r="F91" s="116">
        <v>286080</v>
      </c>
    </row>
    <row r="92" spans="1:6" x14ac:dyDescent="0.25">
      <c r="A92" s="17"/>
      <c r="B92" s="24" t="s">
        <v>138</v>
      </c>
      <c r="C92" s="19" t="s">
        <v>139</v>
      </c>
      <c r="D92" s="95">
        <v>105000</v>
      </c>
      <c r="E92" s="138">
        <v>62272.07</v>
      </c>
      <c r="F92" s="116">
        <v>80000</v>
      </c>
    </row>
    <row r="93" spans="1:6" x14ac:dyDescent="0.25">
      <c r="A93" s="17"/>
      <c r="B93" s="24" t="s">
        <v>140</v>
      </c>
      <c r="C93" s="19" t="s">
        <v>141</v>
      </c>
      <c r="D93" s="95">
        <v>180000</v>
      </c>
      <c r="E93" s="138">
        <v>180000</v>
      </c>
      <c r="F93" s="116">
        <v>250000</v>
      </c>
    </row>
    <row r="94" spans="1:6" x14ac:dyDescent="0.25">
      <c r="A94" s="55" t="s">
        <v>142</v>
      </c>
      <c r="B94" s="56"/>
      <c r="C94" s="57"/>
      <c r="D94" s="98">
        <f>SUM(D95:D98)</f>
        <v>200000</v>
      </c>
      <c r="E94" s="143">
        <f>SUM(E95:E98)</f>
        <v>102252.25</v>
      </c>
      <c r="F94" s="121">
        <f>SUM(F95:F98)</f>
        <v>205000</v>
      </c>
    </row>
    <row r="95" spans="1:6" x14ac:dyDescent="0.25">
      <c r="A95" s="17"/>
      <c r="B95" s="24" t="s">
        <v>143</v>
      </c>
      <c r="C95" s="19" t="s">
        <v>144</v>
      </c>
      <c r="D95" s="99">
        <v>15000</v>
      </c>
      <c r="E95" s="136">
        <v>12431.11</v>
      </c>
      <c r="F95" s="120">
        <v>15000</v>
      </c>
    </row>
    <row r="96" spans="1:6" x14ac:dyDescent="0.25">
      <c r="A96" s="48"/>
      <c r="B96" s="24" t="s">
        <v>145</v>
      </c>
      <c r="C96" s="19" t="s">
        <v>146</v>
      </c>
      <c r="D96" s="99">
        <f>71000+15000+14000</f>
        <v>100000</v>
      </c>
      <c r="E96" s="136">
        <v>41388.949999999997</v>
      </c>
      <c r="F96" s="120">
        <v>105000</v>
      </c>
    </row>
    <row r="97" spans="1:6" x14ac:dyDescent="0.25">
      <c r="A97" s="48"/>
      <c r="B97" s="24" t="s">
        <v>147</v>
      </c>
      <c r="C97" s="19" t="s">
        <v>148</v>
      </c>
      <c r="D97" s="99">
        <v>15000</v>
      </c>
      <c r="E97" s="136">
        <v>12408</v>
      </c>
      <c r="F97" s="120">
        <v>15000</v>
      </c>
    </row>
    <row r="98" spans="1:6" x14ac:dyDescent="0.25">
      <c r="A98" s="48"/>
      <c r="B98" s="24" t="s">
        <v>149</v>
      </c>
      <c r="C98" s="19" t="s">
        <v>150</v>
      </c>
      <c r="D98" s="99">
        <v>70000</v>
      </c>
      <c r="E98" s="139">
        <v>36024.19</v>
      </c>
      <c r="F98" s="120">
        <v>70000</v>
      </c>
    </row>
    <row r="99" spans="1:6" x14ac:dyDescent="0.25">
      <c r="A99" s="55" t="s">
        <v>151</v>
      </c>
      <c r="B99" s="56"/>
      <c r="C99" s="57"/>
      <c r="D99" s="96">
        <f>SUM(D100:D102)</f>
        <v>200000</v>
      </c>
      <c r="E99" s="137">
        <f>SUM(E100:E102)</f>
        <v>298990.57</v>
      </c>
      <c r="F99" s="117">
        <f>SUM(F100:F102)</f>
        <v>400000</v>
      </c>
    </row>
    <row r="100" spans="1:6" x14ac:dyDescent="0.25">
      <c r="A100" s="17"/>
      <c r="B100" s="24" t="s">
        <v>152</v>
      </c>
      <c r="C100" s="19" t="s">
        <v>153</v>
      </c>
      <c r="D100" s="99">
        <v>50000</v>
      </c>
      <c r="E100" s="139">
        <v>51177.75</v>
      </c>
      <c r="F100" s="120">
        <v>50000</v>
      </c>
    </row>
    <row r="101" spans="1:6" x14ac:dyDescent="0.25">
      <c r="A101" s="17"/>
      <c r="B101" s="24" t="s">
        <v>154</v>
      </c>
      <c r="C101" s="19" t="s">
        <v>155</v>
      </c>
      <c r="D101" s="99">
        <v>100000</v>
      </c>
      <c r="E101" s="136">
        <v>208828.06</v>
      </c>
      <c r="F101" s="120">
        <v>300000</v>
      </c>
    </row>
    <row r="102" spans="1:6" x14ac:dyDescent="0.25">
      <c r="A102" s="17"/>
      <c r="B102" s="24" t="s">
        <v>156</v>
      </c>
      <c r="C102" s="19" t="s">
        <v>157</v>
      </c>
      <c r="D102" s="99">
        <v>50000</v>
      </c>
      <c r="E102" s="136">
        <v>38984.76</v>
      </c>
      <c r="F102" s="120">
        <v>50000</v>
      </c>
    </row>
    <row r="103" spans="1:6" x14ac:dyDescent="0.25">
      <c r="A103" s="55" t="s">
        <v>158</v>
      </c>
      <c r="B103" s="56"/>
      <c r="C103" s="57"/>
      <c r="D103" s="96">
        <f>SUM(D104:D106)</f>
        <v>131000</v>
      </c>
      <c r="E103" s="137">
        <f>SUM(E104:E106)</f>
        <v>114144</v>
      </c>
      <c r="F103" s="117">
        <f>SUM(F104:F106)</f>
        <v>134000</v>
      </c>
    </row>
    <row r="104" spans="1:6" x14ac:dyDescent="0.25">
      <c r="A104" s="17"/>
      <c r="B104" s="24" t="s">
        <v>159</v>
      </c>
      <c r="C104" s="19" t="s">
        <v>160</v>
      </c>
      <c r="D104" s="99">
        <v>100000</v>
      </c>
      <c r="E104" s="139">
        <v>100000</v>
      </c>
      <c r="F104" s="120">
        <v>120000</v>
      </c>
    </row>
    <row r="105" spans="1:6" x14ac:dyDescent="0.25">
      <c r="A105" s="17"/>
      <c r="B105" s="24" t="s">
        <v>161</v>
      </c>
      <c r="C105" s="19" t="s">
        <v>162</v>
      </c>
      <c r="D105" s="99">
        <v>15000</v>
      </c>
      <c r="E105" s="139">
        <v>8144</v>
      </c>
      <c r="F105" s="120">
        <v>8000</v>
      </c>
    </row>
    <row r="106" spans="1:6" x14ac:dyDescent="0.25">
      <c r="A106" s="17"/>
      <c r="B106" s="24" t="s">
        <v>163</v>
      </c>
      <c r="C106" s="19" t="s">
        <v>164</v>
      </c>
      <c r="D106" s="99">
        <v>16000</v>
      </c>
      <c r="E106" s="139">
        <v>6000</v>
      </c>
      <c r="F106" s="120">
        <v>6000</v>
      </c>
    </row>
    <row r="107" spans="1:6" x14ac:dyDescent="0.25">
      <c r="A107" s="58" t="s">
        <v>165</v>
      </c>
      <c r="B107" s="59"/>
      <c r="C107" s="60"/>
      <c r="D107" s="96">
        <f>SUM(D108:D115)</f>
        <v>4185000</v>
      </c>
      <c r="E107" s="137">
        <f>SUM(E108:E115)</f>
        <v>4314840.3499999996</v>
      </c>
      <c r="F107" s="117">
        <f>SUM(F108:F115)</f>
        <v>4870000</v>
      </c>
    </row>
    <row r="108" spans="1:6" x14ac:dyDescent="0.25">
      <c r="A108" s="17"/>
      <c r="B108" s="24" t="s">
        <v>166</v>
      </c>
      <c r="C108" s="19" t="s">
        <v>167</v>
      </c>
      <c r="D108" s="99">
        <v>850000</v>
      </c>
      <c r="E108" s="139">
        <v>847998</v>
      </c>
      <c r="F108" s="120">
        <v>850000</v>
      </c>
    </row>
    <row r="109" spans="1:6" x14ac:dyDescent="0.25">
      <c r="A109" s="17"/>
      <c r="B109" s="24" t="s">
        <v>168</v>
      </c>
      <c r="C109" s="19" t="s">
        <v>169</v>
      </c>
      <c r="D109" s="99">
        <v>100000</v>
      </c>
      <c r="E109" s="139">
        <v>100000</v>
      </c>
      <c r="F109" s="120">
        <v>100000</v>
      </c>
    </row>
    <row r="110" spans="1:6" x14ac:dyDescent="0.25">
      <c r="A110" s="17"/>
      <c r="B110" s="24" t="s">
        <v>170</v>
      </c>
      <c r="C110" s="19" t="s">
        <v>171</v>
      </c>
      <c r="D110" s="99">
        <v>50000</v>
      </c>
      <c r="E110" s="139">
        <v>63451.98</v>
      </c>
      <c r="F110" s="120">
        <v>60000</v>
      </c>
    </row>
    <row r="111" spans="1:6" x14ac:dyDescent="0.25">
      <c r="A111" s="17"/>
      <c r="B111" s="24" t="s">
        <v>172</v>
      </c>
      <c r="C111" s="19" t="s">
        <v>173</v>
      </c>
      <c r="D111" s="99">
        <v>1120000</v>
      </c>
      <c r="E111" s="139">
        <v>1155985</v>
      </c>
      <c r="F111" s="120">
        <v>1160000</v>
      </c>
    </row>
    <row r="112" spans="1:6" x14ac:dyDescent="0.25">
      <c r="A112" s="17"/>
      <c r="B112" s="24" t="s">
        <v>174</v>
      </c>
      <c r="C112" s="19" t="s">
        <v>175</v>
      </c>
      <c r="D112" s="99">
        <v>1600000</v>
      </c>
      <c r="E112" s="139">
        <v>1599990</v>
      </c>
      <c r="F112" s="120">
        <v>1300000</v>
      </c>
    </row>
    <row r="113" spans="1:6" x14ac:dyDescent="0.25">
      <c r="A113" s="17"/>
      <c r="B113" s="92" t="s">
        <v>299</v>
      </c>
      <c r="C113" s="93" t="s">
        <v>300</v>
      </c>
      <c r="D113" s="99"/>
      <c r="E113" s="139">
        <v>0</v>
      </c>
      <c r="F113" s="120">
        <v>800000</v>
      </c>
    </row>
    <row r="114" spans="1:6" x14ac:dyDescent="0.25">
      <c r="A114" s="17"/>
      <c r="B114" s="24" t="s">
        <v>176</v>
      </c>
      <c r="C114" s="19" t="s">
        <v>177</v>
      </c>
      <c r="D114" s="99">
        <v>265000</v>
      </c>
      <c r="E114" s="139">
        <v>163385.1</v>
      </c>
      <c r="F114" s="146">
        <v>250000</v>
      </c>
    </row>
    <row r="115" spans="1:6" x14ac:dyDescent="0.25">
      <c r="A115" s="17"/>
      <c r="B115" s="24" t="s">
        <v>178</v>
      </c>
      <c r="C115" s="19" t="s">
        <v>179</v>
      </c>
      <c r="D115" s="95">
        <v>200000</v>
      </c>
      <c r="E115" s="138">
        <v>384030.27</v>
      </c>
      <c r="F115" s="116">
        <v>350000</v>
      </c>
    </row>
    <row r="116" spans="1:6" x14ac:dyDescent="0.25">
      <c r="A116" s="55" t="s">
        <v>180</v>
      </c>
      <c r="B116" s="56"/>
      <c r="C116" s="57"/>
      <c r="D116" s="96">
        <f>SUM(D117:D118)</f>
        <v>339000</v>
      </c>
      <c r="E116" s="137">
        <f>SUM(E117:E118)</f>
        <v>398887.69</v>
      </c>
      <c r="F116" s="117">
        <f>SUM(F117:F118)</f>
        <v>375000</v>
      </c>
    </row>
    <row r="117" spans="1:6" x14ac:dyDescent="0.25">
      <c r="A117" s="17"/>
      <c r="B117" s="24" t="s">
        <v>181</v>
      </c>
      <c r="C117" s="19" t="s">
        <v>182</v>
      </c>
      <c r="D117" s="99">
        <f>98000+58000+70000</f>
        <v>226000</v>
      </c>
      <c r="E117" s="139">
        <v>285865.82</v>
      </c>
      <c r="F117" s="146">
        <v>270000</v>
      </c>
    </row>
    <row r="118" spans="1:6" x14ac:dyDescent="0.25">
      <c r="A118" s="17"/>
      <c r="B118" s="24" t="s">
        <v>183</v>
      </c>
      <c r="C118" s="19" t="s">
        <v>184</v>
      </c>
      <c r="D118" s="99">
        <v>113000</v>
      </c>
      <c r="E118" s="139">
        <v>113021.87</v>
      </c>
      <c r="F118" s="120">
        <v>105000</v>
      </c>
    </row>
    <row r="119" spans="1:6" x14ac:dyDescent="0.25">
      <c r="A119" s="55" t="s">
        <v>185</v>
      </c>
      <c r="B119" s="56"/>
      <c r="C119" s="57"/>
      <c r="D119" s="96">
        <f>SUM(D120:D129)</f>
        <v>1137000</v>
      </c>
      <c r="E119" s="137">
        <f>SUM(E120:E129)</f>
        <v>1079532.6499999999</v>
      </c>
      <c r="F119" s="117">
        <f>SUM(F120:F129)</f>
        <v>1132000</v>
      </c>
    </row>
    <row r="120" spans="1:6" x14ac:dyDescent="0.25">
      <c r="A120" s="17"/>
      <c r="B120" s="61" t="s">
        <v>186</v>
      </c>
      <c r="C120" s="62" t="s">
        <v>187</v>
      </c>
      <c r="D120" s="95">
        <v>382000</v>
      </c>
      <c r="E120" s="136">
        <f>421894-2128</f>
        <v>419766</v>
      </c>
      <c r="F120" s="147">
        <v>392000</v>
      </c>
    </row>
    <row r="121" spans="1:6" x14ac:dyDescent="0.25">
      <c r="A121" s="48"/>
      <c r="B121" s="63" t="s">
        <v>188</v>
      </c>
      <c r="C121" s="64" t="s">
        <v>189</v>
      </c>
      <c r="D121" s="95">
        <v>85000</v>
      </c>
      <c r="E121" s="138">
        <v>38139.08</v>
      </c>
      <c r="F121" s="122">
        <v>50000</v>
      </c>
    </row>
    <row r="122" spans="1:6" x14ac:dyDescent="0.25">
      <c r="A122" s="17"/>
      <c r="B122" s="61" t="s">
        <v>190</v>
      </c>
      <c r="C122" s="62" t="s">
        <v>191</v>
      </c>
      <c r="D122" s="95">
        <v>25000</v>
      </c>
      <c r="E122" s="138">
        <v>5000</v>
      </c>
      <c r="F122" s="122">
        <v>25000</v>
      </c>
    </row>
    <row r="123" spans="1:6" x14ac:dyDescent="0.25">
      <c r="A123" s="17"/>
      <c r="B123" s="61" t="s">
        <v>192</v>
      </c>
      <c r="C123" s="62" t="s">
        <v>193</v>
      </c>
      <c r="D123" s="95">
        <v>100000</v>
      </c>
      <c r="E123" s="138">
        <v>54500</v>
      </c>
      <c r="F123" s="149">
        <v>100000</v>
      </c>
    </row>
    <row r="124" spans="1:6" x14ac:dyDescent="0.25">
      <c r="A124" s="17"/>
      <c r="B124" s="61" t="s">
        <v>194</v>
      </c>
      <c r="C124" s="62" t="s">
        <v>195</v>
      </c>
      <c r="D124" s="95">
        <v>80000</v>
      </c>
      <c r="E124" s="138">
        <v>111575.26</v>
      </c>
      <c r="F124" s="149">
        <v>125000</v>
      </c>
    </row>
    <row r="125" spans="1:6" x14ac:dyDescent="0.25">
      <c r="A125" s="17"/>
      <c r="B125" s="61" t="s">
        <v>196</v>
      </c>
      <c r="C125" s="62" t="s">
        <v>197</v>
      </c>
      <c r="D125" s="95">
        <v>240000</v>
      </c>
      <c r="E125" s="138">
        <v>240000</v>
      </c>
      <c r="F125" s="150">
        <v>60000</v>
      </c>
    </row>
    <row r="126" spans="1:6" x14ac:dyDescent="0.25">
      <c r="A126" s="17"/>
      <c r="B126" s="65" t="s">
        <v>198</v>
      </c>
      <c r="C126" s="66" t="s">
        <v>199</v>
      </c>
      <c r="D126" s="95">
        <v>175000</v>
      </c>
      <c r="E126" s="136">
        <v>147621.21</v>
      </c>
      <c r="F126" s="149">
        <v>150000</v>
      </c>
    </row>
    <row r="127" spans="1:6" x14ac:dyDescent="0.25">
      <c r="A127" s="17"/>
      <c r="B127" s="65" t="s">
        <v>307</v>
      </c>
      <c r="C127" s="148" t="s">
        <v>310</v>
      </c>
      <c r="D127" s="95"/>
      <c r="E127" s="136"/>
      <c r="F127" s="149">
        <v>80000</v>
      </c>
    </row>
    <row r="128" spans="1:6" x14ac:dyDescent="0.25">
      <c r="A128" s="17"/>
      <c r="B128" s="65" t="s">
        <v>308</v>
      </c>
      <c r="C128" s="148" t="s">
        <v>309</v>
      </c>
      <c r="D128" s="95"/>
      <c r="E128" s="136"/>
      <c r="F128" s="151">
        <v>100000</v>
      </c>
    </row>
    <row r="129" spans="1:6" x14ac:dyDescent="0.25">
      <c r="A129" s="17"/>
      <c r="B129" s="61" t="s">
        <v>200</v>
      </c>
      <c r="C129" s="67" t="s">
        <v>201</v>
      </c>
      <c r="D129" s="95">
        <v>50000</v>
      </c>
      <c r="E129" s="138">
        <v>62931.1</v>
      </c>
      <c r="F129" s="116">
        <v>50000</v>
      </c>
    </row>
    <row r="130" spans="1:6" x14ac:dyDescent="0.25">
      <c r="A130" s="55" t="s">
        <v>202</v>
      </c>
      <c r="B130" s="56"/>
      <c r="C130" s="57"/>
      <c r="D130" s="96">
        <v>5000</v>
      </c>
      <c r="E130" s="137">
        <v>0</v>
      </c>
      <c r="F130" s="117">
        <v>0</v>
      </c>
    </row>
    <row r="131" spans="1:6" x14ac:dyDescent="0.25">
      <c r="A131" s="68" t="s">
        <v>203</v>
      </c>
      <c r="B131" s="69"/>
      <c r="C131" s="70"/>
      <c r="D131" s="96">
        <f>SUM(D132:D137)</f>
        <v>2889589.68</v>
      </c>
      <c r="E131" s="137">
        <f>SUM(E132:E137)</f>
        <v>2877051</v>
      </c>
      <c r="F131" s="117">
        <f>SUM(F132:F137)</f>
        <v>2987425</v>
      </c>
    </row>
    <row r="132" spans="1:6" x14ac:dyDescent="0.25">
      <c r="A132" s="48"/>
      <c r="B132" s="24" t="s">
        <v>204</v>
      </c>
      <c r="C132" s="19" t="s">
        <v>205</v>
      </c>
      <c r="D132" s="90">
        <f>12*(34000+29000+2*27500+23000)+12*0.2*(34000+29000+2*27500+23000)+30000</f>
        <v>2060400</v>
      </c>
      <c r="E132" s="91">
        <v>2063351</v>
      </c>
      <c r="F132" s="120">
        <v>2125000</v>
      </c>
    </row>
    <row r="133" spans="1:6" x14ac:dyDescent="0.25">
      <c r="A133" s="48"/>
      <c r="B133" s="24" t="s">
        <v>206</v>
      </c>
      <c r="C133" s="19" t="s">
        <v>207</v>
      </c>
      <c r="D133" s="87">
        <f>D132*0.25</f>
        <v>515100</v>
      </c>
      <c r="E133" s="133">
        <v>506602</v>
      </c>
      <c r="F133" s="116">
        <f>F132*0.25</f>
        <v>531250</v>
      </c>
    </row>
    <row r="134" spans="1:6" x14ac:dyDescent="0.25">
      <c r="A134" s="17"/>
      <c r="B134" s="24" t="s">
        <v>208</v>
      </c>
      <c r="C134" s="19" t="s">
        <v>209</v>
      </c>
      <c r="D134" s="87">
        <f>D132*0.09</f>
        <v>185436</v>
      </c>
      <c r="E134" s="133">
        <v>183845</v>
      </c>
      <c r="F134" s="116">
        <f>F132*0.09</f>
        <v>191250</v>
      </c>
    </row>
    <row r="135" spans="1:6" x14ac:dyDescent="0.25">
      <c r="A135" s="17"/>
      <c r="B135" s="24" t="s">
        <v>210</v>
      </c>
      <c r="C135" s="19" t="s">
        <v>211</v>
      </c>
      <c r="D135" s="87">
        <f>D132*0.0042</f>
        <v>8653.68</v>
      </c>
      <c r="E135" s="133">
        <v>8582</v>
      </c>
      <c r="F135" s="116">
        <f>F132*0.0042</f>
        <v>8925</v>
      </c>
    </row>
    <row r="136" spans="1:6" x14ac:dyDescent="0.25">
      <c r="A136" s="17"/>
      <c r="B136" s="24" t="s">
        <v>212</v>
      </c>
      <c r="C136" s="19" t="s">
        <v>213</v>
      </c>
      <c r="D136" s="90">
        <f>12*5*500</f>
        <v>30000</v>
      </c>
      <c r="E136" s="91">
        <v>36000</v>
      </c>
      <c r="F136" s="120">
        <v>36000</v>
      </c>
    </row>
    <row r="137" spans="1:6" x14ac:dyDescent="0.25">
      <c r="A137" s="17"/>
      <c r="B137" s="24" t="s">
        <v>214</v>
      </c>
      <c r="C137" s="19" t="s">
        <v>215</v>
      </c>
      <c r="D137" s="99">
        <v>90000</v>
      </c>
      <c r="E137" s="139">
        <v>78671</v>
      </c>
      <c r="F137" s="120">
        <v>95000</v>
      </c>
    </row>
    <row r="138" spans="1:6" x14ac:dyDescent="0.25">
      <c r="A138" s="68" t="s">
        <v>216</v>
      </c>
      <c r="B138" s="69"/>
      <c r="C138" s="70"/>
      <c r="D138" s="96">
        <f>SUM(D139:D148)</f>
        <v>2585000</v>
      </c>
      <c r="E138" s="137">
        <f>SUM(E139:E148)</f>
        <v>2580655</v>
      </c>
      <c r="F138" s="117">
        <f>SUM(F139:F148)</f>
        <v>2597000</v>
      </c>
    </row>
    <row r="139" spans="1:6" x14ac:dyDescent="0.25">
      <c r="A139" s="17"/>
      <c r="B139" s="24" t="s">
        <v>217</v>
      </c>
      <c r="C139" s="19" t="s">
        <v>218</v>
      </c>
      <c r="D139" s="100">
        <f>(40+15+10+5+5+5+5)*12*1000</f>
        <v>1020000</v>
      </c>
      <c r="E139" s="136">
        <v>1065000</v>
      </c>
      <c r="F139" s="123">
        <f>(40+15+10+5+5+5+5)*12*1000</f>
        <v>1020000</v>
      </c>
    </row>
    <row r="140" spans="1:6" x14ac:dyDescent="0.25">
      <c r="A140" s="48"/>
      <c r="B140" s="24" t="s">
        <v>219</v>
      </c>
      <c r="C140" s="19" t="s">
        <v>220</v>
      </c>
      <c r="D140" s="99">
        <v>45000</v>
      </c>
      <c r="E140" s="139">
        <v>45000</v>
      </c>
      <c r="F140" s="120">
        <v>94000</v>
      </c>
    </row>
    <row r="141" spans="1:6" x14ac:dyDescent="0.25">
      <c r="A141" s="17"/>
      <c r="B141" s="24" t="s">
        <v>221</v>
      </c>
      <c r="C141" s="19" t="s">
        <v>222</v>
      </c>
      <c r="D141" s="90">
        <f>240000+120000+2*12*2000</f>
        <v>408000</v>
      </c>
      <c r="E141" s="91">
        <f>240000+120000+2*12*2000</f>
        <v>408000</v>
      </c>
      <c r="F141" s="120">
        <f>240000+120000+2*12*2000</f>
        <v>408000</v>
      </c>
    </row>
    <row r="142" spans="1:6" x14ac:dyDescent="0.25">
      <c r="A142" s="17"/>
      <c r="B142" s="24" t="s">
        <v>223</v>
      </c>
      <c r="C142" s="19" t="s">
        <v>224</v>
      </c>
      <c r="D142" s="90">
        <v>42000</v>
      </c>
      <c r="E142" s="91">
        <v>18600</v>
      </c>
      <c r="F142" s="146">
        <v>45000</v>
      </c>
    </row>
    <row r="143" spans="1:6" x14ac:dyDescent="0.25">
      <c r="A143" s="17"/>
      <c r="B143" s="24" t="s">
        <v>225</v>
      </c>
      <c r="C143" s="19" t="s">
        <v>226</v>
      </c>
      <c r="D143" s="90">
        <v>190000</v>
      </c>
      <c r="E143" s="91">
        <v>190000</v>
      </c>
      <c r="F143" s="146">
        <v>150000</v>
      </c>
    </row>
    <row r="144" spans="1:6" x14ac:dyDescent="0.25">
      <c r="A144" s="17"/>
      <c r="B144" s="24" t="s">
        <v>227</v>
      </c>
      <c r="C144" s="19" t="s">
        <v>228</v>
      </c>
      <c r="D144" s="90">
        <v>20000</v>
      </c>
      <c r="E144" s="136">
        <v>43055</v>
      </c>
      <c r="F144" s="146">
        <v>20000</v>
      </c>
    </row>
    <row r="145" spans="1:243" x14ac:dyDescent="0.25">
      <c r="A145" s="17"/>
      <c r="B145" s="24" t="s">
        <v>229</v>
      </c>
      <c r="C145" s="19" t="s">
        <v>230</v>
      </c>
      <c r="D145" s="99">
        <v>200000</v>
      </c>
      <c r="E145" s="136">
        <v>180000</v>
      </c>
      <c r="F145" s="146">
        <v>200000</v>
      </c>
    </row>
    <row r="146" spans="1:243" s="72" customFormat="1" x14ac:dyDescent="0.25">
      <c r="A146" s="17"/>
      <c r="B146" s="24" t="s">
        <v>231</v>
      </c>
      <c r="C146" s="19" t="s">
        <v>232</v>
      </c>
      <c r="D146" s="90">
        <v>380000</v>
      </c>
      <c r="E146" s="144">
        <v>364000</v>
      </c>
      <c r="F146" s="146">
        <v>380000</v>
      </c>
      <c r="G146" s="128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FV146" s="71"/>
      <c r="FW146" s="71"/>
      <c r="FX146" s="71"/>
      <c r="FY146" s="71"/>
      <c r="FZ146" s="71"/>
      <c r="GA146" s="71"/>
      <c r="GB146" s="71"/>
      <c r="GC146" s="71"/>
      <c r="GD146" s="71"/>
      <c r="GE146" s="71"/>
      <c r="GF146" s="71"/>
      <c r="GG146" s="71"/>
      <c r="GH146" s="71"/>
      <c r="GI146" s="71"/>
      <c r="GJ146" s="71"/>
      <c r="GK146" s="71"/>
      <c r="GL146" s="71"/>
      <c r="GM146" s="71"/>
      <c r="GN146" s="71"/>
      <c r="GO146" s="71"/>
      <c r="GP146" s="71"/>
      <c r="GQ146" s="71"/>
      <c r="GR146" s="71"/>
      <c r="GS146" s="71"/>
      <c r="GT146" s="71"/>
      <c r="GU146" s="71"/>
      <c r="GV146" s="71"/>
      <c r="GW146" s="71"/>
      <c r="GX146" s="71"/>
      <c r="GY146" s="71"/>
      <c r="GZ146" s="71"/>
      <c r="HA146" s="71"/>
      <c r="HB146" s="71"/>
      <c r="HC146" s="71"/>
      <c r="HD146" s="71"/>
      <c r="HE146" s="71"/>
      <c r="HF146" s="71"/>
      <c r="HG146" s="71"/>
      <c r="HH146" s="71"/>
      <c r="HI146" s="71"/>
      <c r="HJ146" s="71"/>
      <c r="HK146" s="71"/>
      <c r="HL146" s="71"/>
      <c r="HM146" s="71"/>
      <c r="HN146" s="71"/>
      <c r="HO146" s="71"/>
      <c r="HP146" s="71"/>
      <c r="HQ146" s="71"/>
      <c r="HR146" s="71"/>
      <c r="HS146" s="71"/>
      <c r="HT146" s="71"/>
      <c r="HU146" s="71"/>
      <c r="HV146" s="71"/>
      <c r="HW146" s="71"/>
      <c r="HX146" s="71"/>
      <c r="HY146" s="71"/>
      <c r="HZ146" s="71"/>
      <c r="IA146" s="71"/>
      <c r="IB146" s="71"/>
      <c r="IC146" s="71"/>
      <c r="ID146" s="71"/>
      <c r="IE146" s="71"/>
      <c r="IF146" s="71"/>
      <c r="IG146" s="71"/>
      <c r="IH146" s="71"/>
      <c r="II146" s="71"/>
    </row>
    <row r="147" spans="1:243" x14ac:dyDescent="0.25">
      <c r="A147" s="17"/>
      <c r="B147" s="24" t="s">
        <v>233</v>
      </c>
      <c r="C147" s="19" t="s">
        <v>234</v>
      </c>
      <c r="D147" s="99">
        <v>30000</v>
      </c>
      <c r="E147" s="139">
        <v>30000</v>
      </c>
      <c r="F147" s="146">
        <v>30000</v>
      </c>
    </row>
    <row r="148" spans="1:243" x14ac:dyDescent="0.25">
      <c r="A148" s="17"/>
      <c r="B148" s="24" t="s">
        <v>235</v>
      </c>
      <c r="C148" s="19" t="s">
        <v>236</v>
      </c>
      <c r="D148" s="99">
        <v>250000</v>
      </c>
      <c r="E148" s="136">
        <v>237000</v>
      </c>
      <c r="F148" s="120">
        <v>250000</v>
      </c>
    </row>
    <row r="149" spans="1:243" x14ac:dyDescent="0.25">
      <c r="A149" s="73" t="s">
        <v>237</v>
      </c>
      <c r="B149" s="74"/>
      <c r="C149" s="75"/>
      <c r="D149" s="96">
        <f>SUM(D150:D159)</f>
        <v>318000</v>
      </c>
      <c r="E149" s="137">
        <f>SUM(E150:E159)</f>
        <v>197008</v>
      </c>
      <c r="F149" s="117">
        <f>SUM(F150:F160)</f>
        <v>415000</v>
      </c>
    </row>
    <row r="150" spans="1:243" x14ac:dyDescent="0.25">
      <c r="A150" s="17"/>
      <c r="B150" s="24" t="s">
        <v>238</v>
      </c>
      <c r="C150" s="19" t="s">
        <v>239</v>
      </c>
      <c r="D150" s="99">
        <v>110000</v>
      </c>
      <c r="E150" s="136">
        <v>87258</v>
      </c>
      <c r="F150" s="120">
        <v>100000</v>
      </c>
    </row>
    <row r="151" spans="1:243" x14ac:dyDescent="0.25">
      <c r="A151" s="48"/>
      <c r="B151" s="24" t="s">
        <v>240</v>
      </c>
      <c r="C151" s="19" t="s">
        <v>241</v>
      </c>
      <c r="D151" s="99">
        <v>50000</v>
      </c>
      <c r="E151" s="136">
        <v>0</v>
      </c>
      <c r="F151" s="146">
        <v>120000</v>
      </c>
    </row>
    <row r="152" spans="1:243" x14ac:dyDescent="0.25">
      <c r="A152" s="17"/>
      <c r="B152" s="24" t="s">
        <v>242</v>
      </c>
      <c r="C152" s="19" t="s">
        <v>243</v>
      </c>
      <c r="D152" s="99">
        <v>50000</v>
      </c>
      <c r="E152" s="136">
        <v>90556</v>
      </c>
      <c r="F152" s="146">
        <v>70000</v>
      </c>
    </row>
    <row r="153" spans="1:243" x14ac:dyDescent="0.25">
      <c r="A153" s="17"/>
      <c r="B153" s="18" t="s">
        <v>244</v>
      </c>
      <c r="C153" s="44" t="s">
        <v>245</v>
      </c>
      <c r="D153" s="99">
        <v>35000</v>
      </c>
      <c r="E153" s="139">
        <v>504</v>
      </c>
      <c r="F153" s="120">
        <v>35000</v>
      </c>
    </row>
    <row r="154" spans="1:243" x14ac:dyDescent="0.25">
      <c r="A154" s="17"/>
      <c r="B154" s="24" t="s">
        <v>246</v>
      </c>
      <c r="C154" s="19" t="s">
        <v>247</v>
      </c>
      <c r="D154" s="99">
        <v>5000</v>
      </c>
      <c r="E154" s="136">
        <v>0</v>
      </c>
      <c r="F154" s="120">
        <v>5000</v>
      </c>
    </row>
    <row r="155" spans="1:243" x14ac:dyDescent="0.25">
      <c r="A155" s="76"/>
      <c r="B155" s="24" t="s">
        <v>248</v>
      </c>
      <c r="C155" s="19" t="s">
        <v>249</v>
      </c>
      <c r="D155" s="99">
        <v>40000</v>
      </c>
      <c r="E155" s="139">
        <v>4240</v>
      </c>
      <c r="F155" s="120">
        <v>40000</v>
      </c>
    </row>
    <row r="156" spans="1:243" x14ac:dyDescent="0.25">
      <c r="A156" s="17"/>
      <c r="B156" s="24" t="s">
        <v>250</v>
      </c>
      <c r="C156" s="19" t="s">
        <v>251</v>
      </c>
      <c r="D156" s="99">
        <v>3000</v>
      </c>
      <c r="E156" s="136">
        <v>0</v>
      </c>
      <c r="F156" s="120">
        <v>5000</v>
      </c>
    </row>
    <row r="157" spans="1:243" x14ac:dyDescent="0.25">
      <c r="A157" s="17"/>
      <c r="B157" s="24" t="s">
        <v>252</v>
      </c>
      <c r="C157" s="19" t="s">
        <v>253</v>
      </c>
      <c r="D157" s="99">
        <v>10000</v>
      </c>
      <c r="E157" s="136">
        <v>10869</v>
      </c>
      <c r="F157" s="146">
        <v>10000</v>
      </c>
    </row>
    <row r="158" spans="1:243" x14ac:dyDescent="0.25">
      <c r="A158" s="17"/>
      <c r="B158" s="24" t="s">
        <v>254</v>
      </c>
      <c r="C158" s="19" t="s">
        <v>255</v>
      </c>
      <c r="D158" s="99">
        <v>10000</v>
      </c>
      <c r="E158" s="136">
        <v>3581</v>
      </c>
      <c r="F158" s="120">
        <v>5000</v>
      </c>
    </row>
    <row r="159" spans="1:243" x14ac:dyDescent="0.25">
      <c r="A159" s="17"/>
      <c r="B159" s="24" t="s">
        <v>256</v>
      </c>
      <c r="C159" s="19" t="s">
        <v>257</v>
      </c>
      <c r="D159" s="99">
        <v>5000</v>
      </c>
      <c r="E159" s="136">
        <v>0</v>
      </c>
      <c r="F159" s="120">
        <v>5000</v>
      </c>
    </row>
    <row r="160" spans="1:243" x14ac:dyDescent="0.25">
      <c r="A160" s="17"/>
      <c r="B160" s="24" t="s">
        <v>302</v>
      </c>
      <c r="C160" s="19" t="s">
        <v>303</v>
      </c>
      <c r="D160" s="99"/>
      <c r="E160" s="129">
        <v>0</v>
      </c>
      <c r="F160" s="120">
        <v>20000</v>
      </c>
    </row>
    <row r="161" spans="1:6" x14ac:dyDescent="0.25">
      <c r="A161" s="73" t="s">
        <v>258</v>
      </c>
      <c r="B161" s="74"/>
      <c r="C161" s="75"/>
      <c r="D161" s="96">
        <f>SUM(D162:D174)</f>
        <v>668510</v>
      </c>
      <c r="E161" s="137">
        <f>SUM(E162:E174)</f>
        <v>693629.47000000009</v>
      </c>
      <c r="F161" s="117">
        <f>SUM(F162:F174)</f>
        <v>721355</v>
      </c>
    </row>
    <row r="162" spans="1:6" x14ac:dyDescent="0.25">
      <c r="A162" s="17"/>
      <c r="B162" s="24" t="s">
        <v>259</v>
      </c>
      <c r="C162" s="19" t="s">
        <v>260</v>
      </c>
      <c r="D162" s="99">
        <v>310000</v>
      </c>
      <c r="E162" s="136">
        <v>286861.62</v>
      </c>
      <c r="F162" s="124">
        <v>320000</v>
      </c>
    </row>
    <row r="163" spans="1:6" x14ac:dyDescent="0.25">
      <c r="A163" s="48"/>
      <c r="B163" s="24" t="s">
        <v>261</v>
      </c>
      <c r="C163" s="19" t="s">
        <v>262</v>
      </c>
      <c r="D163" s="99">
        <v>7000</v>
      </c>
      <c r="E163" s="139">
        <v>6970</v>
      </c>
      <c r="F163" s="125">
        <v>7000</v>
      </c>
    </row>
    <row r="164" spans="1:6" x14ac:dyDescent="0.25">
      <c r="A164" s="17"/>
      <c r="B164" s="24" t="s">
        <v>263</v>
      </c>
      <c r="C164" s="19" t="s">
        <v>264</v>
      </c>
      <c r="D164" s="99">
        <v>23000</v>
      </c>
      <c r="E164" s="139">
        <v>25915.77</v>
      </c>
      <c r="F164" s="124">
        <v>25000</v>
      </c>
    </row>
    <row r="165" spans="1:6" x14ac:dyDescent="0.25">
      <c r="A165" s="17"/>
      <c r="B165" s="24" t="s">
        <v>265</v>
      </c>
      <c r="C165" s="19" t="s">
        <v>266</v>
      </c>
      <c r="D165" s="99">
        <v>35000</v>
      </c>
      <c r="E165" s="139">
        <v>38536.49</v>
      </c>
      <c r="F165" s="125">
        <v>40000</v>
      </c>
    </row>
    <row r="166" spans="1:6" x14ac:dyDescent="0.25">
      <c r="A166" s="17"/>
      <c r="B166" s="24" t="s">
        <v>267</v>
      </c>
      <c r="C166" s="19" t="s">
        <v>268</v>
      </c>
      <c r="D166" s="99">
        <v>32000</v>
      </c>
      <c r="E166" s="136">
        <v>31155.78</v>
      </c>
      <c r="F166" s="125">
        <v>32000</v>
      </c>
    </row>
    <row r="167" spans="1:6" x14ac:dyDescent="0.25">
      <c r="A167" s="17"/>
      <c r="B167" s="24" t="s">
        <v>269</v>
      </c>
      <c r="C167" s="19" t="s">
        <v>270</v>
      </c>
      <c r="D167" s="99">
        <v>50000</v>
      </c>
      <c r="E167" s="139">
        <v>30451</v>
      </c>
      <c r="F167" s="125">
        <v>50000</v>
      </c>
    </row>
    <row r="168" spans="1:6" x14ac:dyDescent="0.25">
      <c r="A168" s="17"/>
      <c r="B168" s="24" t="s">
        <v>271</v>
      </c>
      <c r="C168" s="19" t="s">
        <v>272</v>
      </c>
      <c r="D168" s="99">
        <v>29000</v>
      </c>
      <c r="E168" s="139">
        <v>28650</v>
      </c>
      <c r="F168" s="125">
        <v>35000</v>
      </c>
    </row>
    <row r="169" spans="1:6" x14ac:dyDescent="0.25">
      <c r="A169" s="17"/>
      <c r="B169" s="24" t="s">
        <v>273</v>
      </c>
      <c r="C169" s="19" t="s">
        <v>274</v>
      </c>
      <c r="D169" s="99">
        <v>30000</v>
      </c>
      <c r="E169" s="139">
        <v>0</v>
      </c>
      <c r="F169" s="125">
        <v>30000</v>
      </c>
    </row>
    <row r="170" spans="1:6" x14ac:dyDescent="0.25">
      <c r="A170" s="17"/>
      <c r="B170" s="24" t="s">
        <v>275</v>
      </c>
      <c r="C170" s="19" t="s">
        <v>276</v>
      </c>
      <c r="D170" s="99">
        <v>40000</v>
      </c>
      <c r="E170" s="139">
        <v>52797.7</v>
      </c>
      <c r="F170" s="125">
        <v>50000</v>
      </c>
    </row>
    <row r="171" spans="1:6" x14ac:dyDescent="0.25">
      <c r="A171" s="17"/>
      <c r="B171" s="24" t="s">
        <v>277</v>
      </c>
      <c r="C171" s="19" t="s">
        <v>278</v>
      </c>
      <c r="D171" s="99">
        <v>15000</v>
      </c>
      <c r="E171" s="139">
        <v>17334</v>
      </c>
      <c r="F171" s="125">
        <v>15000</v>
      </c>
    </row>
    <row r="172" spans="1:6" x14ac:dyDescent="0.25">
      <c r="A172" s="17"/>
      <c r="B172" s="24" t="s">
        <v>279</v>
      </c>
      <c r="C172" s="19" t="s">
        <v>280</v>
      </c>
      <c r="D172" s="99">
        <v>75000</v>
      </c>
      <c r="E172" s="136">
        <v>147274.99</v>
      </c>
      <c r="F172" s="125">
        <v>75000</v>
      </c>
    </row>
    <row r="173" spans="1:6" ht="15" customHeight="1" x14ac:dyDescent="0.25">
      <c r="A173" s="17"/>
      <c r="B173" s="24" t="s">
        <v>281</v>
      </c>
      <c r="C173" s="19" t="s">
        <v>282</v>
      </c>
      <c r="D173" s="99">
        <v>15000</v>
      </c>
      <c r="E173" s="136">
        <f>47831.12-27410+1</f>
        <v>20422.120000000003</v>
      </c>
      <c r="F173" s="125">
        <v>15000</v>
      </c>
    </row>
    <row r="174" spans="1:6" ht="15.75" thickBot="1" x14ac:dyDescent="0.3">
      <c r="A174" s="170"/>
      <c r="B174" s="171" t="s">
        <v>283</v>
      </c>
      <c r="C174" s="30" t="s">
        <v>284</v>
      </c>
      <c r="D174" s="172">
        <v>7510</v>
      </c>
      <c r="E174" s="173">
        <v>7260</v>
      </c>
      <c r="F174" s="174">
        <f>19955+7400</f>
        <v>27355</v>
      </c>
    </row>
    <row r="175" spans="1:6" ht="15.75" thickBot="1" x14ac:dyDescent="0.3">
      <c r="A175" s="176" t="s">
        <v>285</v>
      </c>
      <c r="B175" s="177"/>
      <c r="C175" s="178"/>
      <c r="D175" s="168"/>
      <c r="E175" s="179"/>
      <c r="F175" s="180">
        <f>F161+F149+F138+F131+F130+F119+F116+F107+F103+F99+F94+F90+F84+F72+F67+F52+F40</f>
        <v>20214960</v>
      </c>
    </row>
    <row r="176" spans="1:6" ht="15.75" thickBot="1" x14ac:dyDescent="0.3">
      <c r="A176" s="175"/>
      <c r="B176" s="77"/>
      <c r="C176" s="6"/>
      <c r="D176" s="78"/>
      <c r="E176" s="78"/>
    </row>
    <row r="177" spans="1:6" ht="15.75" thickBot="1" x14ac:dyDescent="0.3">
      <c r="A177" s="79" t="s">
        <v>286</v>
      </c>
      <c r="B177" s="80"/>
      <c r="C177" s="81"/>
      <c r="D177" s="82"/>
      <c r="E177" s="82"/>
      <c r="F177" s="126">
        <f>F36-F175</f>
        <v>-1700000</v>
      </c>
    </row>
    <row r="178" spans="1:6" x14ac:dyDescent="0.25">
      <c r="C178" s="36"/>
    </row>
    <row r="179" spans="1:6" x14ac:dyDescent="0.25">
      <c r="C179" s="36"/>
    </row>
    <row r="180" spans="1:6" x14ac:dyDescent="0.25">
      <c r="C180" s="36"/>
    </row>
    <row r="181" spans="1:6" x14ac:dyDescent="0.25">
      <c r="C181" s="36"/>
    </row>
    <row r="182" spans="1:6" x14ac:dyDescent="0.25">
      <c r="C182" s="36"/>
    </row>
    <row r="183" spans="1:6" x14ac:dyDescent="0.25">
      <c r="C183" s="36"/>
    </row>
    <row r="184" spans="1:6" x14ac:dyDescent="0.25">
      <c r="C184" s="36"/>
    </row>
    <row r="185" spans="1:6" x14ac:dyDescent="0.25">
      <c r="C185" s="36"/>
    </row>
    <row r="186" spans="1:6" x14ac:dyDescent="0.25">
      <c r="C186" s="36"/>
    </row>
    <row r="187" spans="1:6" x14ac:dyDescent="0.25">
      <c r="C187" s="36"/>
    </row>
    <row r="188" spans="1:6" x14ac:dyDescent="0.25">
      <c r="C188" s="36"/>
    </row>
    <row r="189" spans="1:6" x14ac:dyDescent="0.25">
      <c r="C189" s="36"/>
    </row>
    <row r="190" spans="1:6" x14ac:dyDescent="0.25">
      <c r="C190" s="36"/>
    </row>
    <row r="191" spans="1:6" x14ac:dyDescent="0.25">
      <c r="C191" s="36"/>
    </row>
    <row r="192" spans="1:6" x14ac:dyDescent="0.25">
      <c r="C192" s="36"/>
    </row>
    <row r="193" spans="3:3" x14ac:dyDescent="0.25">
      <c r="C193" s="36"/>
    </row>
    <row r="194" spans="3:3" x14ac:dyDescent="0.25">
      <c r="C194" s="36"/>
    </row>
    <row r="195" spans="3:3" x14ac:dyDescent="0.25">
      <c r="C195" s="36"/>
    </row>
    <row r="196" spans="3:3" x14ac:dyDescent="0.25">
      <c r="C196" s="36"/>
    </row>
    <row r="197" spans="3:3" x14ac:dyDescent="0.25">
      <c r="C197" s="36"/>
    </row>
    <row r="198" spans="3:3" x14ac:dyDescent="0.25">
      <c r="C198" s="36"/>
    </row>
    <row r="199" spans="3:3" x14ac:dyDescent="0.25">
      <c r="C199" s="36"/>
    </row>
    <row r="200" spans="3:3" x14ac:dyDescent="0.25">
      <c r="C200" s="36"/>
    </row>
    <row r="201" spans="3:3" x14ac:dyDescent="0.25">
      <c r="C201" s="36"/>
    </row>
    <row r="202" spans="3:3" x14ac:dyDescent="0.25">
      <c r="C202" s="36"/>
    </row>
    <row r="203" spans="3:3" x14ac:dyDescent="0.25">
      <c r="C203" s="36"/>
    </row>
    <row r="204" spans="3:3" x14ac:dyDescent="0.25">
      <c r="C204" s="36"/>
    </row>
    <row r="205" spans="3:3" x14ac:dyDescent="0.25">
      <c r="C205" s="36"/>
    </row>
    <row r="206" spans="3:3" x14ac:dyDescent="0.25">
      <c r="C206" s="36"/>
    </row>
    <row r="207" spans="3:3" x14ac:dyDescent="0.25">
      <c r="C207" s="36"/>
    </row>
    <row r="208" spans="3:3" x14ac:dyDescent="0.25">
      <c r="C208" s="36"/>
    </row>
    <row r="209" spans="3:3" x14ac:dyDescent="0.25">
      <c r="C209" s="36"/>
    </row>
    <row r="210" spans="3:3" x14ac:dyDescent="0.25">
      <c r="C210" s="36"/>
    </row>
    <row r="211" spans="3:3" x14ac:dyDescent="0.25">
      <c r="C211" s="36"/>
    </row>
    <row r="212" spans="3:3" x14ac:dyDescent="0.25">
      <c r="C212" s="36"/>
    </row>
    <row r="213" spans="3:3" x14ac:dyDescent="0.25">
      <c r="C213" s="36"/>
    </row>
    <row r="214" spans="3:3" x14ac:dyDescent="0.25">
      <c r="C214" s="36"/>
    </row>
    <row r="215" spans="3:3" x14ac:dyDescent="0.25">
      <c r="C215" s="36"/>
    </row>
    <row r="216" spans="3:3" x14ac:dyDescent="0.25">
      <c r="C216" s="36"/>
    </row>
    <row r="217" spans="3:3" x14ac:dyDescent="0.25">
      <c r="C217" s="36"/>
    </row>
    <row r="218" spans="3:3" x14ac:dyDescent="0.25">
      <c r="C218" s="36"/>
    </row>
    <row r="219" spans="3:3" x14ac:dyDescent="0.25">
      <c r="C219" s="36"/>
    </row>
    <row r="220" spans="3:3" x14ac:dyDescent="0.25">
      <c r="C220" s="36"/>
    </row>
    <row r="221" spans="3:3" x14ac:dyDescent="0.25">
      <c r="C221" s="36"/>
    </row>
    <row r="222" spans="3:3" x14ac:dyDescent="0.25">
      <c r="C222" s="36"/>
    </row>
    <row r="223" spans="3:3" x14ac:dyDescent="0.25">
      <c r="C223" s="36"/>
    </row>
    <row r="224" spans="3:3" x14ac:dyDescent="0.25">
      <c r="C224" s="36"/>
    </row>
    <row r="225" spans="3:3" x14ac:dyDescent="0.25">
      <c r="C225" s="36"/>
    </row>
    <row r="226" spans="3:3" x14ac:dyDescent="0.25">
      <c r="C226" s="36"/>
    </row>
    <row r="227" spans="3:3" x14ac:dyDescent="0.25">
      <c r="C227" s="36"/>
    </row>
    <row r="228" spans="3:3" x14ac:dyDescent="0.25">
      <c r="C228" s="36"/>
    </row>
    <row r="229" spans="3:3" x14ac:dyDescent="0.25">
      <c r="C229" s="36"/>
    </row>
    <row r="230" spans="3:3" x14ac:dyDescent="0.25">
      <c r="C230" s="36"/>
    </row>
    <row r="231" spans="3:3" x14ac:dyDescent="0.25">
      <c r="C231" s="36"/>
    </row>
    <row r="232" spans="3:3" x14ac:dyDescent="0.25">
      <c r="C232" s="36"/>
    </row>
    <row r="233" spans="3:3" x14ac:dyDescent="0.25">
      <c r="C233" s="36"/>
    </row>
    <row r="234" spans="3:3" x14ac:dyDescent="0.25">
      <c r="C234" s="36"/>
    </row>
    <row r="235" spans="3:3" x14ac:dyDescent="0.25">
      <c r="C235" s="36"/>
    </row>
    <row r="236" spans="3:3" x14ac:dyDescent="0.25">
      <c r="C236" s="36"/>
    </row>
    <row r="237" spans="3:3" x14ac:dyDescent="0.25">
      <c r="C237" s="36"/>
    </row>
    <row r="238" spans="3:3" x14ac:dyDescent="0.25">
      <c r="C238" s="36"/>
    </row>
    <row r="239" spans="3:3" x14ac:dyDescent="0.25">
      <c r="C239" s="36"/>
    </row>
    <row r="240" spans="3:3" x14ac:dyDescent="0.25">
      <c r="C240" s="36"/>
    </row>
    <row r="241" spans="3:3" x14ac:dyDescent="0.25">
      <c r="C241" s="36"/>
    </row>
    <row r="242" spans="3:3" x14ac:dyDescent="0.25">
      <c r="C242" s="36"/>
    </row>
    <row r="243" spans="3:3" x14ac:dyDescent="0.25">
      <c r="C243" s="36"/>
    </row>
    <row r="244" spans="3:3" x14ac:dyDescent="0.25">
      <c r="C244" s="36"/>
    </row>
    <row r="245" spans="3:3" x14ac:dyDescent="0.25">
      <c r="C245" s="36"/>
    </row>
    <row r="246" spans="3:3" x14ac:dyDescent="0.25">
      <c r="C246" s="36"/>
    </row>
    <row r="247" spans="3:3" x14ac:dyDescent="0.25">
      <c r="C247" s="36"/>
    </row>
    <row r="248" spans="3:3" x14ac:dyDescent="0.25">
      <c r="C248" s="36"/>
    </row>
    <row r="249" spans="3:3" x14ac:dyDescent="0.25">
      <c r="C249" s="36"/>
    </row>
    <row r="250" spans="3:3" x14ac:dyDescent="0.25">
      <c r="C250" s="36"/>
    </row>
    <row r="251" spans="3:3" x14ac:dyDescent="0.25">
      <c r="C251" s="36"/>
    </row>
    <row r="252" spans="3:3" x14ac:dyDescent="0.25">
      <c r="C252" s="36"/>
    </row>
    <row r="253" spans="3:3" x14ac:dyDescent="0.25">
      <c r="C253" s="36"/>
    </row>
    <row r="254" spans="3:3" x14ac:dyDescent="0.25">
      <c r="C254" s="36"/>
    </row>
    <row r="255" spans="3:3" x14ac:dyDescent="0.25">
      <c r="C255" s="36"/>
    </row>
    <row r="256" spans="3:3" x14ac:dyDescent="0.25">
      <c r="C256" s="36"/>
    </row>
    <row r="257" spans="3:3" x14ac:dyDescent="0.25">
      <c r="C257" s="36"/>
    </row>
    <row r="258" spans="3:3" x14ac:dyDescent="0.25">
      <c r="C258" s="36"/>
    </row>
    <row r="259" spans="3:3" x14ac:dyDescent="0.25">
      <c r="C259" s="36"/>
    </row>
    <row r="260" spans="3:3" x14ac:dyDescent="0.25">
      <c r="C260" s="36"/>
    </row>
    <row r="261" spans="3:3" x14ac:dyDescent="0.25">
      <c r="C261" s="36"/>
    </row>
    <row r="262" spans="3:3" x14ac:dyDescent="0.25">
      <c r="C262" s="36"/>
    </row>
    <row r="263" spans="3:3" x14ac:dyDescent="0.25">
      <c r="C263" s="36"/>
    </row>
    <row r="264" spans="3:3" x14ac:dyDescent="0.25">
      <c r="C264" s="36"/>
    </row>
    <row r="265" spans="3:3" x14ac:dyDescent="0.25">
      <c r="C265" s="36"/>
    </row>
    <row r="266" spans="3:3" x14ac:dyDescent="0.25">
      <c r="C266" s="36"/>
    </row>
    <row r="267" spans="3:3" x14ac:dyDescent="0.25">
      <c r="C267" s="36"/>
    </row>
    <row r="268" spans="3:3" x14ac:dyDescent="0.25">
      <c r="C268" s="36"/>
    </row>
    <row r="269" spans="3:3" x14ac:dyDescent="0.25">
      <c r="C269" s="36"/>
    </row>
    <row r="270" spans="3:3" x14ac:dyDescent="0.25">
      <c r="C270" s="36"/>
    </row>
    <row r="271" spans="3:3" x14ac:dyDescent="0.25">
      <c r="C271" s="36"/>
    </row>
    <row r="272" spans="3:3" x14ac:dyDescent="0.25">
      <c r="C272" s="36"/>
    </row>
    <row r="273" spans="3:3" x14ac:dyDescent="0.25">
      <c r="C273" s="36"/>
    </row>
    <row r="274" spans="3:3" x14ac:dyDescent="0.25">
      <c r="C274" s="36"/>
    </row>
    <row r="275" spans="3:3" x14ac:dyDescent="0.25">
      <c r="C275" s="36"/>
    </row>
    <row r="276" spans="3:3" x14ac:dyDescent="0.25">
      <c r="C276" s="36"/>
    </row>
    <row r="277" spans="3:3" x14ac:dyDescent="0.25">
      <c r="C277" s="36"/>
    </row>
    <row r="278" spans="3:3" x14ac:dyDescent="0.25">
      <c r="C278" s="36"/>
    </row>
    <row r="279" spans="3:3" x14ac:dyDescent="0.25">
      <c r="C279" s="36"/>
    </row>
    <row r="280" spans="3:3" x14ac:dyDescent="0.25">
      <c r="C280" s="36"/>
    </row>
    <row r="281" spans="3:3" x14ac:dyDescent="0.25">
      <c r="C281" s="36"/>
    </row>
    <row r="282" spans="3:3" x14ac:dyDescent="0.25">
      <c r="C282" s="36"/>
    </row>
    <row r="283" spans="3:3" x14ac:dyDescent="0.25">
      <c r="C283" s="36"/>
    </row>
    <row r="284" spans="3:3" x14ac:dyDescent="0.25">
      <c r="C284" s="36"/>
    </row>
    <row r="285" spans="3:3" x14ac:dyDescent="0.25">
      <c r="C285" s="36"/>
    </row>
    <row r="286" spans="3:3" x14ac:dyDescent="0.25">
      <c r="C286" s="36"/>
    </row>
    <row r="287" spans="3:3" x14ac:dyDescent="0.25">
      <c r="C287" s="36"/>
    </row>
    <row r="288" spans="3:3" x14ac:dyDescent="0.25">
      <c r="C288" s="36"/>
    </row>
    <row r="289" spans="3:3" x14ac:dyDescent="0.25">
      <c r="C289" s="36"/>
    </row>
    <row r="290" spans="3:3" x14ac:dyDescent="0.25">
      <c r="C290" s="36"/>
    </row>
    <row r="291" spans="3:3" x14ac:dyDescent="0.25">
      <c r="C291" s="36"/>
    </row>
    <row r="292" spans="3:3" x14ac:dyDescent="0.25">
      <c r="C292" s="36"/>
    </row>
    <row r="293" spans="3:3" x14ac:dyDescent="0.25">
      <c r="C293" s="36"/>
    </row>
    <row r="294" spans="3:3" x14ac:dyDescent="0.25">
      <c r="C294" s="36"/>
    </row>
    <row r="295" spans="3:3" x14ac:dyDescent="0.25">
      <c r="C295" s="36"/>
    </row>
    <row r="296" spans="3:3" x14ac:dyDescent="0.25">
      <c r="C296" s="36"/>
    </row>
    <row r="297" spans="3:3" x14ac:dyDescent="0.25">
      <c r="C297" s="36"/>
    </row>
    <row r="298" spans="3:3" x14ac:dyDescent="0.25">
      <c r="C298" s="36"/>
    </row>
    <row r="299" spans="3:3" x14ac:dyDescent="0.25">
      <c r="C299" s="36"/>
    </row>
    <row r="300" spans="3:3" x14ac:dyDescent="0.25">
      <c r="C300" s="36"/>
    </row>
    <row r="301" spans="3:3" x14ac:dyDescent="0.25">
      <c r="C301" s="36"/>
    </row>
    <row r="302" spans="3:3" x14ac:dyDescent="0.25">
      <c r="C302" s="36"/>
    </row>
    <row r="303" spans="3:3" x14ac:dyDescent="0.25">
      <c r="C303" s="36"/>
    </row>
    <row r="304" spans="3:3" x14ac:dyDescent="0.25">
      <c r="C304" s="36"/>
    </row>
    <row r="305" spans="3:3" x14ac:dyDescent="0.25">
      <c r="C305" s="36"/>
    </row>
    <row r="306" spans="3:3" x14ac:dyDescent="0.25">
      <c r="C306" s="36"/>
    </row>
    <row r="307" spans="3:3" x14ac:dyDescent="0.25">
      <c r="C307" s="36"/>
    </row>
    <row r="308" spans="3:3" x14ac:dyDescent="0.25">
      <c r="C308" s="36"/>
    </row>
    <row r="309" spans="3:3" x14ac:dyDescent="0.25">
      <c r="C309" s="36"/>
    </row>
    <row r="310" spans="3:3" x14ac:dyDescent="0.25">
      <c r="C310" s="36"/>
    </row>
    <row r="311" spans="3:3" x14ac:dyDescent="0.25">
      <c r="C311" s="36"/>
    </row>
    <row r="312" spans="3:3" x14ac:dyDescent="0.25">
      <c r="C312" s="36"/>
    </row>
    <row r="313" spans="3:3" x14ac:dyDescent="0.25">
      <c r="C313" s="36"/>
    </row>
    <row r="314" spans="3:3" x14ac:dyDescent="0.25">
      <c r="C314" s="36"/>
    </row>
    <row r="315" spans="3:3" x14ac:dyDescent="0.25">
      <c r="C315" s="36"/>
    </row>
    <row r="316" spans="3:3" x14ac:dyDescent="0.25">
      <c r="C316" s="36"/>
    </row>
    <row r="317" spans="3:3" x14ac:dyDescent="0.25">
      <c r="C317" s="36"/>
    </row>
    <row r="318" spans="3:3" x14ac:dyDescent="0.25">
      <c r="C318" s="36"/>
    </row>
    <row r="319" spans="3:3" x14ac:dyDescent="0.25">
      <c r="C319" s="36"/>
    </row>
    <row r="320" spans="3:3" x14ac:dyDescent="0.25">
      <c r="C320" s="36"/>
    </row>
    <row r="321" spans="3:3" x14ac:dyDescent="0.25">
      <c r="C321" s="36"/>
    </row>
    <row r="322" spans="3:3" x14ac:dyDescent="0.25">
      <c r="C322" s="36"/>
    </row>
    <row r="323" spans="3:3" x14ac:dyDescent="0.25">
      <c r="C323" s="36"/>
    </row>
    <row r="324" spans="3:3" x14ac:dyDescent="0.25">
      <c r="C324" s="36"/>
    </row>
    <row r="325" spans="3:3" x14ac:dyDescent="0.25">
      <c r="C325" s="36"/>
    </row>
    <row r="326" spans="3:3" x14ac:dyDescent="0.25">
      <c r="C326" s="36"/>
    </row>
    <row r="327" spans="3:3" x14ac:dyDescent="0.25">
      <c r="C327" s="36"/>
    </row>
    <row r="328" spans="3:3" x14ac:dyDescent="0.25">
      <c r="C328" s="36"/>
    </row>
    <row r="329" spans="3:3" x14ac:dyDescent="0.25">
      <c r="C329" s="36"/>
    </row>
    <row r="330" spans="3:3" x14ac:dyDescent="0.25">
      <c r="C330" s="36"/>
    </row>
    <row r="331" spans="3:3" x14ac:dyDescent="0.25">
      <c r="C331" s="36"/>
    </row>
    <row r="332" spans="3:3" x14ac:dyDescent="0.25">
      <c r="C332" s="36"/>
    </row>
    <row r="333" spans="3:3" x14ac:dyDescent="0.25">
      <c r="C333" s="36"/>
    </row>
    <row r="334" spans="3:3" x14ac:dyDescent="0.25">
      <c r="C334" s="36"/>
    </row>
    <row r="335" spans="3:3" x14ac:dyDescent="0.25">
      <c r="C335" s="36"/>
    </row>
    <row r="336" spans="3:3" x14ac:dyDescent="0.25">
      <c r="C336" s="36"/>
    </row>
    <row r="337" spans="3:3" x14ac:dyDescent="0.25">
      <c r="C337" s="36"/>
    </row>
    <row r="338" spans="3:3" x14ac:dyDescent="0.25">
      <c r="C338" s="36"/>
    </row>
    <row r="339" spans="3:3" x14ac:dyDescent="0.25">
      <c r="C339" s="36"/>
    </row>
    <row r="340" spans="3:3" x14ac:dyDescent="0.25">
      <c r="C340" s="36"/>
    </row>
    <row r="341" spans="3:3" x14ac:dyDescent="0.25">
      <c r="C341" s="36"/>
    </row>
    <row r="342" spans="3:3" x14ac:dyDescent="0.25">
      <c r="C342" s="36"/>
    </row>
    <row r="343" spans="3:3" x14ac:dyDescent="0.25">
      <c r="C343" s="36"/>
    </row>
    <row r="344" spans="3:3" x14ac:dyDescent="0.25">
      <c r="C344" s="36"/>
    </row>
    <row r="345" spans="3:3" x14ac:dyDescent="0.25">
      <c r="C345" s="36"/>
    </row>
    <row r="346" spans="3:3" x14ac:dyDescent="0.25">
      <c r="C346" s="36"/>
    </row>
    <row r="347" spans="3:3" x14ac:dyDescent="0.25">
      <c r="C347" s="36"/>
    </row>
    <row r="348" spans="3:3" x14ac:dyDescent="0.25">
      <c r="C348" s="36"/>
    </row>
    <row r="349" spans="3:3" x14ac:dyDescent="0.25">
      <c r="C349" s="36"/>
    </row>
    <row r="350" spans="3:3" x14ac:dyDescent="0.25">
      <c r="C350" s="36"/>
    </row>
    <row r="351" spans="3:3" x14ac:dyDescent="0.25">
      <c r="C351" s="36"/>
    </row>
    <row r="352" spans="3:3" x14ac:dyDescent="0.25">
      <c r="C352" s="36"/>
    </row>
    <row r="353" spans="3:3" x14ac:dyDescent="0.25">
      <c r="C353" s="36"/>
    </row>
    <row r="354" spans="3:3" x14ac:dyDescent="0.25">
      <c r="C354" s="36"/>
    </row>
    <row r="355" spans="3:3" x14ac:dyDescent="0.25">
      <c r="C355" s="36"/>
    </row>
    <row r="356" spans="3:3" x14ac:dyDescent="0.25">
      <c r="C356" s="36"/>
    </row>
    <row r="357" spans="3:3" x14ac:dyDescent="0.25">
      <c r="C357" s="36"/>
    </row>
    <row r="358" spans="3:3" x14ac:dyDescent="0.25">
      <c r="C358" s="36"/>
    </row>
    <row r="359" spans="3:3" x14ac:dyDescent="0.25">
      <c r="C359" s="36"/>
    </row>
    <row r="360" spans="3:3" x14ac:dyDescent="0.25">
      <c r="C360" s="36"/>
    </row>
    <row r="361" spans="3:3" x14ac:dyDescent="0.25">
      <c r="C361" s="36"/>
    </row>
    <row r="362" spans="3:3" x14ac:dyDescent="0.25">
      <c r="C362" s="36"/>
    </row>
    <row r="363" spans="3:3" x14ac:dyDescent="0.25">
      <c r="C363" s="36"/>
    </row>
    <row r="364" spans="3:3" x14ac:dyDescent="0.25">
      <c r="C364" s="36"/>
    </row>
    <row r="365" spans="3:3" x14ac:dyDescent="0.25">
      <c r="C365" s="36"/>
    </row>
    <row r="366" spans="3:3" x14ac:dyDescent="0.25">
      <c r="C366" s="36"/>
    </row>
    <row r="367" spans="3:3" x14ac:dyDescent="0.25">
      <c r="C367" s="36"/>
    </row>
    <row r="368" spans="3:3" x14ac:dyDescent="0.25">
      <c r="C368" s="36"/>
    </row>
    <row r="369" spans="3:3" x14ac:dyDescent="0.25">
      <c r="C369" s="36"/>
    </row>
    <row r="370" spans="3:3" x14ac:dyDescent="0.25">
      <c r="C370" s="36"/>
    </row>
    <row r="371" spans="3:3" x14ac:dyDescent="0.25">
      <c r="C371" s="36"/>
    </row>
    <row r="372" spans="3:3" x14ac:dyDescent="0.25">
      <c r="C372" s="36"/>
    </row>
    <row r="373" spans="3:3" x14ac:dyDescent="0.25">
      <c r="C373" s="36"/>
    </row>
    <row r="374" spans="3:3" x14ac:dyDescent="0.25">
      <c r="C374" s="36"/>
    </row>
    <row r="375" spans="3:3" x14ac:dyDescent="0.25">
      <c r="C375" s="36"/>
    </row>
    <row r="376" spans="3:3" x14ac:dyDescent="0.25">
      <c r="C376" s="36"/>
    </row>
    <row r="377" spans="3:3" x14ac:dyDescent="0.25">
      <c r="C377" s="36"/>
    </row>
    <row r="378" spans="3:3" x14ac:dyDescent="0.25">
      <c r="C378" s="36"/>
    </row>
    <row r="379" spans="3:3" x14ac:dyDescent="0.25">
      <c r="C379" s="36"/>
    </row>
    <row r="380" spans="3:3" x14ac:dyDescent="0.25">
      <c r="C380" s="36"/>
    </row>
    <row r="381" spans="3:3" x14ac:dyDescent="0.25">
      <c r="C381" s="36"/>
    </row>
    <row r="382" spans="3:3" x14ac:dyDescent="0.25">
      <c r="C382" s="36"/>
    </row>
    <row r="383" spans="3:3" x14ac:dyDescent="0.25">
      <c r="C383" s="36"/>
    </row>
    <row r="384" spans="3:3" x14ac:dyDescent="0.25">
      <c r="C384" s="36"/>
    </row>
    <row r="385" spans="3:3" x14ac:dyDescent="0.25">
      <c r="C385" s="36"/>
    </row>
    <row r="386" spans="3:3" x14ac:dyDescent="0.25">
      <c r="C386" s="36"/>
    </row>
    <row r="387" spans="3:3" x14ac:dyDescent="0.25">
      <c r="C387" s="36"/>
    </row>
    <row r="388" spans="3:3" x14ac:dyDescent="0.25">
      <c r="C388" s="36"/>
    </row>
    <row r="389" spans="3:3" x14ac:dyDescent="0.25">
      <c r="C389" s="36"/>
    </row>
    <row r="390" spans="3:3" x14ac:dyDescent="0.25">
      <c r="C390" s="36"/>
    </row>
    <row r="391" spans="3:3" x14ac:dyDescent="0.25">
      <c r="C391" s="36"/>
    </row>
    <row r="392" spans="3:3" x14ac:dyDescent="0.25">
      <c r="C392" s="36"/>
    </row>
    <row r="393" spans="3:3" x14ac:dyDescent="0.25">
      <c r="C393" s="36"/>
    </row>
    <row r="394" spans="3:3" x14ac:dyDescent="0.25">
      <c r="C394" s="36"/>
    </row>
    <row r="395" spans="3:3" x14ac:dyDescent="0.25">
      <c r="C395" s="36"/>
    </row>
    <row r="396" spans="3:3" x14ac:dyDescent="0.25">
      <c r="C396" s="36"/>
    </row>
    <row r="397" spans="3:3" x14ac:dyDescent="0.25">
      <c r="C397" s="36"/>
    </row>
    <row r="398" spans="3:3" x14ac:dyDescent="0.25">
      <c r="C398" s="36"/>
    </row>
    <row r="399" spans="3:3" x14ac:dyDescent="0.25">
      <c r="C399" s="36"/>
    </row>
    <row r="400" spans="3:3" x14ac:dyDescent="0.25">
      <c r="C400" s="36"/>
    </row>
    <row r="401" spans="3:3" x14ac:dyDescent="0.25">
      <c r="C401" s="36"/>
    </row>
    <row r="402" spans="3:3" x14ac:dyDescent="0.25">
      <c r="C402" s="36"/>
    </row>
    <row r="403" spans="3:3" x14ac:dyDescent="0.25">
      <c r="C403" s="36"/>
    </row>
    <row r="404" spans="3:3" x14ac:dyDescent="0.25">
      <c r="C404" s="36"/>
    </row>
    <row r="405" spans="3:3" x14ac:dyDescent="0.25">
      <c r="C405" s="36"/>
    </row>
    <row r="406" spans="3:3" x14ac:dyDescent="0.25">
      <c r="C406" s="36"/>
    </row>
    <row r="407" spans="3:3" x14ac:dyDescent="0.25">
      <c r="C407" s="36"/>
    </row>
    <row r="408" spans="3:3" x14ac:dyDescent="0.25">
      <c r="C408" s="36"/>
    </row>
    <row r="409" spans="3:3" x14ac:dyDescent="0.25">
      <c r="C409" s="36"/>
    </row>
    <row r="410" spans="3:3" x14ac:dyDescent="0.25">
      <c r="C410" s="36"/>
    </row>
    <row r="411" spans="3:3" x14ac:dyDescent="0.25">
      <c r="C411" s="36"/>
    </row>
    <row r="412" spans="3:3" x14ac:dyDescent="0.25">
      <c r="C412" s="36"/>
    </row>
    <row r="413" spans="3:3" x14ac:dyDescent="0.25">
      <c r="C413" s="36"/>
    </row>
    <row r="414" spans="3:3" x14ac:dyDescent="0.25">
      <c r="C414" s="36"/>
    </row>
    <row r="415" spans="3:3" x14ac:dyDescent="0.25">
      <c r="C415" s="36"/>
    </row>
    <row r="416" spans="3:3" x14ac:dyDescent="0.25">
      <c r="C416" s="36"/>
    </row>
    <row r="417" spans="3:3" x14ac:dyDescent="0.25">
      <c r="C417" s="36"/>
    </row>
    <row r="418" spans="3:3" x14ac:dyDescent="0.25">
      <c r="C418" s="36"/>
    </row>
    <row r="419" spans="3:3" x14ac:dyDescent="0.25">
      <c r="C419" s="36"/>
    </row>
    <row r="420" spans="3:3" x14ac:dyDescent="0.25">
      <c r="C420" s="36"/>
    </row>
    <row r="421" spans="3:3" x14ac:dyDescent="0.25">
      <c r="C421" s="36"/>
    </row>
    <row r="422" spans="3:3" x14ac:dyDescent="0.25">
      <c r="C422" s="36"/>
    </row>
    <row r="423" spans="3:3" x14ac:dyDescent="0.25">
      <c r="C423" s="36"/>
    </row>
    <row r="424" spans="3:3" x14ac:dyDescent="0.25">
      <c r="C424" s="36"/>
    </row>
    <row r="425" spans="3:3" x14ac:dyDescent="0.25">
      <c r="C425" s="36"/>
    </row>
    <row r="426" spans="3:3" x14ac:dyDescent="0.25">
      <c r="C426" s="36"/>
    </row>
    <row r="427" spans="3:3" x14ac:dyDescent="0.25">
      <c r="C427" s="36"/>
    </row>
    <row r="428" spans="3:3" x14ac:dyDescent="0.25">
      <c r="C428" s="36"/>
    </row>
    <row r="429" spans="3:3" x14ac:dyDescent="0.25">
      <c r="C429" s="36"/>
    </row>
    <row r="430" spans="3:3" x14ac:dyDescent="0.25">
      <c r="C430" s="36"/>
    </row>
    <row r="431" spans="3:3" x14ac:dyDescent="0.25">
      <c r="C431" s="36"/>
    </row>
    <row r="432" spans="3:3" x14ac:dyDescent="0.25">
      <c r="C432" s="36"/>
    </row>
    <row r="433" spans="3:3" x14ac:dyDescent="0.25">
      <c r="C433" s="36"/>
    </row>
    <row r="434" spans="3:3" x14ac:dyDescent="0.25">
      <c r="C434" s="36"/>
    </row>
    <row r="435" spans="3:3" x14ac:dyDescent="0.25">
      <c r="C435" s="36"/>
    </row>
    <row r="436" spans="3:3" x14ac:dyDescent="0.25">
      <c r="C436" s="36"/>
    </row>
    <row r="437" spans="3:3" x14ac:dyDescent="0.25">
      <c r="C437" s="36"/>
    </row>
    <row r="438" spans="3:3" x14ac:dyDescent="0.25">
      <c r="C438" s="36"/>
    </row>
    <row r="439" spans="3:3" x14ac:dyDescent="0.25">
      <c r="C439" s="36"/>
    </row>
    <row r="440" spans="3:3" x14ac:dyDescent="0.25">
      <c r="C440" s="36"/>
    </row>
    <row r="441" spans="3:3" x14ac:dyDescent="0.25">
      <c r="C441" s="36"/>
    </row>
    <row r="442" spans="3:3" x14ac:dyDescent="0.25">
      <c r="C442" s="36"/>
    </row>
    <row r="443" spans="3:3" x14ac:dyDescent="0.25">
      <c r="C443" s="36"/>
    </row>
    <row r="444" spans="3:3" x14ac:dyDescent="0.25">
      <c r="C444" s="36"/>
    </row>
    <row r="445" spans="3:3" x14ac:dyDescent="0.25">
      <c r="C445" s="36"/>
    </row>
    <row r="446" spans="3:3" x14ac:dyDescent="0.25">
      <c r="C446" s="36"/>
    </row>
    <row r="447" spans="3:3" x14ac:dyDescent="0.25">
      <c r="C447" s="36"/>
    </row>
    <row r="448" spans="3:3" x14ac:dyDescent="0.25">
      <c r="C448" s="36"/>
    </row>
    <row r="449" spans="3:3" x14ac:dyDescent="0.25">
      <c r="C449" s="36"/>
    </row>
    <row r="450" spans="3:3" x14ac:dyDescent="0.25">
      <c r="C450" s="36"/>
    </row>
    <row r="451" spans="3:3" x14ac:dyDescent="0.25">
      <c r="C451" s="36"/>
    </row>
    <row r="452" spans="3:3" x14ac:dyDescent="0.25">
      <c r="C452" s="36"/>
    </row>
    <row r="453" spans="3:3" x14ac:dyDescent="0.25">
      <c r="C453" s="36"/>
    </row>
    <row r="454" spans="3:3" x14ac:dyDescent="0.25">
      <c r="C454" s="36"/>
    </row>
    <row r="455" spans="3:3" x14ac:dyDescent="0.25">
      <c r="C455" s="36"/>
    </row>
    <row r="456" spans="3:3" x14ac:dyDescent="0.25">
      <c r="C456" s="36"/>
    </row>
    <row r="457" spans="3:3" x14ac:dyDescent="0.25">
      <c r="C457" s="36"/>
    </row>
    <row r="458" spans="3:3" x14ac:dyDescent="0.25">
      <c r="C458" s="36"/>
    </row>
    <row r="459" spans="3:3" x14ac:dyDescent="0.25">
      <c r="C459" s="36"/>
    </row>
    <row r="460" spans="3:3" x14ac:dyDescent="0.25">
      <c r="C460" s="36"/>
    </row>
    <row r="461" spans="3:3" x14ac:dyDescent="0.25">
      <c r="C461" s="36"/>
    </row>
    <row r="462" spans="3:3" x14ac:dyDescent="0.25">
      <c r="C462" s="36"/>
    </row>
    <row r="463" spans="3:3" x14ac:dyDescent="0.25">
      <c r="C463" s="36"/>
    </row>
    <row r="464" spans="3:3" x14ac:dyDescent="0.25">
      <c r="C464" s="36"/>
    </row>
    <row r="465" spans="3:3" x14ac:dyDescent="0.25">
      <c r="C465" s="36"/>
    </row>
    <row r="466" spans="3:3" x14ac:dyDescent="0.25">
      <c r="C466" s="36"/>
    </row>
    <row r="467" spans="3:3" x14ac:dyDescent="0.25">
      <c r="C467" s="36"/>
    </row>
    <row r="468" spans="3:3" x14ac:dyDescent="0.25">
      <c r="C468" s="36"/>
    </row>
    <row r="469" spans="3:3" x14ac:dyDescent="0.25">
      <c r="C469" s="36"/>
    </row>
    <row r="470" spans="3:3" x14ac:dyDescent="0.25">
      <c r="C470" s="36"/>
    </row>
    <row r="471" spans="3:3" x14ac:dyDescent="0.25">
      <c r="C471" s="36"/>
    </row>
    <row r="472" spans="3:3" x14ac:dyDescent="0.25">
      <c r="C472" s="36"/>
    </row>
    <row r="473" spans="3:3" x14ac:dyDescent="0.25">
      <c r="C473" s="36"/>
    </row>
    <row r="474" spans="3:3" x14ac:dyDescent="0.25">
      <c r="C474" s="36"/>
    </row>
    <row r="475" spans="3:3" x14ac:dyDescent="0.25">
      <c r="C475" s="36"/>
    </row>
    <row r="476" spans="3:3" x14ac:dyDescent="0.25">
      <c r="C476" s="36"/>
    </row>
    <row r="477" spans="3:3" x14ac:dyDescent="0.25">
      <c r="C477" s="36"/>
    </row>
    <row r="478" spans="3:3" x14ac:dyDescent="0.25">
      <c r="C478" s="36"/>
    </row>
    <row r="479" spans="3:3" x14ac:dyDescent="0.25">
      <c r="C479" s="36"/>
    </row>
    <row r="480" spans="3:3" x14ac:dyDescent="0.25">
      <c r="C480" s="36"/>
    </row>
    <row r="481" spans="3:3" x14ac:dyDescent="0.25">
      <c r="C481" s="36"/>
    </row>
    <row r="482" spans="3:3" x14ac:dyDescent="0.25">
      <c r="C482" s="36"/>
    </row>
    <row r="483" spans="3:3" x14ac:dyDescent="0.25">
      <c r="C483" s="36"/>
    </row>
    <row r="484" spans="3:3" x14ac:dyDescent="0.25">
      <c r="C484" s="36"/>
    </row>
    <row r="485" spans="3:3" x14ac:dyDescent="0.25">
      <c r="C485" s="36"/>
    </row>
    <row r="486" spans="3:3" x14ac:dyDescent="0.25">
      <c r="C486" s="36"/>
    </row>
    <row r="487" spans="3:3" x14ac:dyDescent="0.25">
      <c r="C487" s="36"/>
    </row>
    <row r="488" spans="3:3" x14ac:dyDescent="0.25">
      <c r="C488" s="36"/>
    </row>
    <row r="489" spans="3:3" x14ac:dyDescent="0.25">
      <c r="C489" s="36"/>
    </row>
    <row r="490" spans="3:3" x14ac:dyDescent="0.25">
      <c r="C490" s="36"/>
    </row>
    <row r="491" spans="3:3" x14ac:dyDescent="0.25">
      <c r="C491" s="36"/>
    </row>
    <row r="492" spans="3:3" x14ac:dyDescent="0.25">
      <c r="C492" s="36"/>
    </row>
    <row r="493" spans="3:3" x14ac:dyDescent="0.25">
      <c r="C493" s="36"/>
    </row>
    <row r="494" spans="3:3" x14ac:dyDescent="0.25">
      <c r="C494" s="36"/>
    </row>
    <row r="495" spans="3:3" x14ac:dyDescent="0.25">
      <c r="C495" s="36"/>
    </row>
    <row r="496" spans="3:3" x14ac:dyDescent="0.25">
      <c r="C496" s="36"/>
    </row>
    <row r="497" spans="3:3" x14ac:dyDescent="0.25">
      <c r="C497" s="36"/>
    </row>
    <row r="498" spans="3:3" x14ac:dyDescent="0.25">
      <c r="C498" s="36"/>
    </row>
    <row r="499" spans="3:3" x14ac:dyDescent="0.25">
      <c r="C499" s="36"/>
    </row>
    <row r="500" spans="3:3" x14ac:dyDescent="0.25">
      <c r="C500" s="36"/>
    </row>
    <row r="501" spans="3:3" x14ac:dyDescent="0.25">
      <c r="C501" s="36"/>
    </row>
    <row r="502" spans="3:3" x14ac:dyDescent="0.25">
      <c r="C502" s="36"/>
    </row>
    <row r="503" spans="3:3" x14ac:dyDescent="0.25">
      <c r="C503" s="36"/>
    </row>
    <row r="504" spans="3:3" x14ac:dyDescent="0.25">
      <c r="C504" s="36"/>
    </row>
    <row r="505" spans="3:3" x14ac:dyDescent="0.25">
      <c r="C505" s="36"/>
    </row>
    <row r="506" spans="3:3" x14ac:dyDescent="0.25">
      <c r="C506" s="36"/>
    </row>
    <row r="507" spans="3:3" x14ac:dyDescent="0.25">
      <c r="C507" s="36"/>
    </row>
    <row r="508" spans="3:3" x14ac:dyDescent="0.25">
      <c r="C508" s="36"/>
    </row>
    <row r="509" spans="3:3" x14ac:dyDescent="0.25">
      <c r="C509" s="36"/>
    </row>
    <row r="510" spans="3:3" x14ac:dyDescent="0.25">
      <c r="C510" s="36"/>
    </row>
    <row r="511" spans="3:3" x14ac:dyDescent="0.25">
      <c r="C511" s="36"/>
    </row>
    <row r="512" spans="3:3" x14ac:dyDescent="0.25">
      <c r="C512" s="36"/>
    </row>
    <row r="513" spans="3:3" x14ac:dyDescent="0.25">
      <c r="C513" s="36"/>
    </row>
    <row r="514" spans="3:3" x14ac:dyDescent="0.25">
      <c r="C514" s="36"/>
    </row>
    <row r="515" spans="3:3" x14ac:dyDescent="0.25">
      <c r="C515" s="36"/>
    </row>
    <row r="516" spans="3:3" x14ac:dyDescent="0.25">
      <c r="C516" s="36"/>
    </row>
    <row r="517" spans="3:3" x14ac:dyDescent="0.25">
      <c r="C517" s="36"/>
    </row>
    <row r="518" spans="3:3" x14ac:dyDescent="0.25">
      <c r="C518" s="36"/>
    </row>
    <row r="519" spans="3:3" x14ac:dyDescent="0.25">
      <c r="C519" s="36"/>
    </row>
    <row r="520" spans="3:3" x14ac:dyDescent="0.25">
      <c r="C520" s="36"/>
    </row>
    <row r="521" spans="3:3" x14ac:dyDescent="0.25">
      <c r="C521" s="36"/>
    </row>
    <row r="522" spans="3:3" x14ac:dyDescent="0.25">
      <c r="C522" s="36"/>
    </row>
    <row r="523" spans="3:3" x14ac:dyDescent="0.25">
      <c r="C523" s="36"/>
    </row>
    <row r="524" spans="3:3" x14ac:dyDescent="0.25">
      <c r="C524" s="36"/>
    </row>
    <row r="525" spans="3:3" x14ac:dyDescent="0.25">
      <c r="C525" s="36"/>
    </row>
    <row r="526" spans="3:3" x14ac:dyDescent="0.25">
      <c r="C526" s="36"/>
    </row>
    <row r="527" spans="3:3" x14ac:dyDescent="0.25">
      <c r="C527" s="36"/>
    </row>
    <row r="528" spans="3:3" x14ac:dyDescent="0.25">
      <c r="C528" s="36"/>
    </row>
    <row r="529" spans="3:3" x14ac:dyDescent="0.25">
      <c r="C529" s="36"/>
    </row>
    <row r="530" spans="3:3" x14ac:dyDescent="0.25">
      <c r="C530" s="36"/>
    </row>
    <row r="531" spans="3:3" x14ac:dyDescent="0.25">
      <c r="C531" s="36"/>
    </row>
    <row r="532" spans="3:3" x14ac:dyDescent="0.25">
      <c r="C532" s="36"/>
    </row>
    <row r="533" spans="3:3" x14ac:dyDescent="0.25">
      <c r="C533" s="36"/>
    </row>
    <row r="534" spans="3:3" x14ac:dyDescent="0.25">
      <c r="C534" s="36"/>
    </row>
    <row r="535" spans="3:3" x14ac:dyDescent="0.25">
      <c r="C535" s="36"/>
    </row>
    <row r="536" spans="3:3" x14ac:dyDescent="0.25">
      <c r="C536" s="36"/>
    </row>
    <row r="537" spans="3:3" x14ac:dyDescent="0.25">
      <c r="C537" s="36"/>
    </row>
    <row r="538" spans="3:3" x14ac:dyDescent="0.25">
      <c r="C538" s="36"/>
    </row>
    <row r="539" spans="3:3" x14ac:dyDescent="0.25">
      <c r="C539" s="36"/>
    </row>
    <row r="540" spans="3:3" x14ac:dyDescent="0.25">
      <c r="C540" s="36"/>
    </row>
    <row r="541" spans="3:3" x14ac:dyDescent="0.25">
      <c r="C541" s="36"/>
    </row>
    <row r="542" spans="3:3" x14ac:dyDescent="0.25">
      <c r="C542" s="36"/>
    </row>
    <row r="543" spans="3:3" x14ac:dyDescent="0.25">
      <c r="C543" s="36"/>
    </row>
    <row r="544" spans="3:3" x14ac:dyDescent="0.25">
      <c r="C544" s="36"/>
    </row>
    <row r="545" spans="3:3" x14ac:dyDescent="0.25">
      <c r="C545" s="36"/>
    </row>
    <row r="546" spans="3:3" x14ac:dyDescent="0.25">
      <c r="C546" s="36"/>
    </row>
    <row r="547" spans="3:3" x14ac:dyDescent="0.25">
      <c r="C547" s="36"/>
    </row>
    <row r="548" spans="3:3" x14ac:dyDescent="0.25">
      <c r="C548" s="36"/>
    </row>
    <row r="549" spans="3:3" x14ac:dyDescent="0.25">
      <c r="C549" s="36"/>
    </row>
    <row r="550" spans="3:3" x14ac:dyDescent="0.25">
      <c r="C550" s="36"/>
    </row>
    <row r="551" spans="3:3" x14ac:dyDescent="0.25">
      <c r="C551" s="36"/>
    </row>
    <row r="552" spans="3:3" x14ac:dyDescent="0.25">
      <c r="C552" s="36"/>
    </row>
    <row r="553" spans="3:3" x14ac:dyDescent="0.25">
      <c r="C553" s="36"/>
    </row>
    <row r="554" spans="3:3" x14ac:dyDescent="0.25">
      <c r="C554" s="36"/>
    </row>
    <row r="555" spans="3:3" x14ac:dyDescent="0.25">
      <c r="C555" s="36"/>
    </row>
    <row r="556" spans="3:3" x14ac:dyDescent="0.25">
      <c r="C556" s="36"/>
    </row>
    <row r="557" spans="3:3" x14ac:dyDescent="0.25">
      <c r="C557" s="36"/>
    </row>
    <row r="558" spans="3:3" x14ac:dyDescent="0.25">
      <c r="C558" s="36"/>
    </row>
    <row r="559" spans="3:3" x14ac:dyDescent="0.25">
      <c r="C559" s="36"/>
    </row>
    <row r="560" spans="3:3" x14ac:dyDescent="0.25">
      <c r="C560" s="36"/>
    </row>
    <row r="561" spans="3:3" x14ac:dyDescent="0.25">
      <c r="C561" s="36"/>
    </row>
    <row r="562" spans="3:3" x14ac:dyDescent="0.25">
      <c r="C562" s="36"/>
    </row>
    <row r="563" spans="3:3" x14ac:dyDescent="0.25">
      <c r="C563" s="36"/>
    </row>
    <row r="564" spans="3:3" x14ac:dyDescent="0.25">
      <c r="C564" s="36"/>
    </row>
    <row r="565" spans="3:3" x14ac:dyDescent="0.25">
      <c r="C565" s="36"/>
    </row>
    <row r="566" spans="3:3" x14ac:dyDescent="0.25">
      <c r="C566" s="36"/>
    </row>
    <row r="567" spans="3:3" x14ac:dyDescent="0.25">
      <c r="C567" s="36"/>
    </row>
    <row r="568" spans="3:3" x14ac:dyDescent="0.25">
      <c r="C568" s="36"/>
    </row>
    <row r="569" spans="3:3" x14ac:dyDescent="0.25">
      <c r="C569" s="36"/>
    </row>
    <row r="570" spans="3:3" x14ac:dyDescent="0.25">
      <c r="C570" s="36"/>
    </row>
    <row r="571" spans="3:3" x14ac:dyDescent="0.25">
      <c r="C571" s="36"/>
    </row>
    <row r="572" spans="3:3" x14ac:dyDescent="0.25">
      <c r="C572" s="36"/>
    </row>
    <row r="573" spans="3:3" x14ac:dyDescent="0.25">
      <c r="C573" s="36"/>
    </row>
    <row r="574" spans="3:3" x14ac:dyDescent="0.25">
      <c r="C574" s="36"/>
    </row>
    <row r="575" spans="3:3" x14ac:dyDescent="0.25">
      <c r="C575" s="36"/>
    </row>
    <row r="576" spans="3:3" x14ac:dyDescent="0.25">
      <c r="C576" s="36"/>
    </row>
    <row r="577" spans="3:3" x14ac:dyDescent="0.25">
      <c r="C577" s="36"/>
    </row>
    <row r="578" spans="3:3" x14ac:dyDescent="0.25">
      <c r="C578" s="36"/>
    </row>
    <row r="579" spans="3:3" x14ac:dyDescent="0.25">
      <c r="C579" s="36"/>
    </row>
    <row r="580" spans="3:3" x14ac:dyDescent="0.25">
      <c r="C580" s="36"/>
    </row>
    <row r="581" spans="3:3" x14ac:dyDescent="0.25">
      <c r="C581" s="36"/>
    </row>
    <row r="582" spans="3:3" x14ac:dyDescent="0.25">
      <c r="C582" s="36"/>
    </row>
    <row r="583" spans="3:3" x14ac:dyDescent="0.25">
      <c r="C583" s="36"/>
    </row>
    <row r="584" spans="3:3" x14ac:dyDescent="0.25">
      <c r="C584" s="36"/>
    </row>
    <row r="585" spans="3:3" x14ac:dyDescent="0.25">
      <c r="C585" s="36"/>
    </row>
    <row r="586" spans="3:3" x14ac:dyDescent="0.25">
      <c r="C586" s="36"/>
    </row>
    <row r="587" spans="3:3" x14ac:dyDescent="0.25">
      <c r="C587" s="36"/>
    </row>
    <row r="588" spans="3:3" x14ac:dyDescent="0.25">
      <c r="C588" s="36"/>
    </row>
    <row r="589" spans="3:3" x14ac:dyDescent="0.25">
      <c r="C589" s="36"/>
    </row>
    <row r="590" spans="3:3" x14ac:dyDescent="0.25">
      <c r="C590" s="36"/>
    </row>
    <row r="591" spans="3:3" x14ac:dyDescent="0.25">
      <c r="C591" s="36"/>
    </row>
    <row r="592" spans="3:3" x14ac:dyDescent="0.25">
      <c r="C592" s="36"/>
    </row>
    <row r="593" spans="3:3" x14ac:dyDescent="0.25">
      <c r="C593" s="36"/>
    </row>
    <row r="594" spans="3:3" x14ac:dyDescent="0.25">
      <c r="C594" s="36"/>
    </row>
    <row r="595" spans="3:3" x14ac:dyDescent="0.25">
      <c r="C595" s="36"/>
    </row>
    <row r="596" spans="3:3" x14ac:dyDescent="0.25">
      <c r="C596" s="36"/>
    </row>
    <row r="597" spans="3:3" x14ac:dyDescent="0.25">
      <c r="C597" s="36"/>
    </row>
    <row r="598" spans="3:3" x14ac:dyDescent="0.25">
      <c r="C598" s="36"/>
    </row>
    <row r="599" spans="3:3" x14ac:dyDescent="0.25">
      <c r="C599" s="36"/>
    </row>
    <row r="600" spans="3:3" x14ac:dyDescent="0.25">
      <c r="C600" s="36"/>
    </row>
    <row r="601" spans="3:3" x14ac:dyDescent="0.25">
      <c r="C601" s="36"/>
    </row>
    <row r="602" spans="3:3" x14ac:dyDescent="0.25">
      <c r="C602" s="36"/>
    </row>
    <row r="603" spans="3:3" x14ac:dyDescent="0.25">
      <c r="C603" s="36"/>
    </row>
    <row r="604" spans="3:3" x14ac:dyDescent="0.25">
      <c r="C604" s="36"/>
    </row>
    <row r="605" spans="3:3" x14ac:dyDescent="0.25">
      <c r="C605" s="36"/>
    </row>
    <row r="606" spans="3:3" x14ac:dyDescent="0.25">
      <c r="C606" s="36"/>
    </row>
    <row r="607" spans="3:3" x14ac:dyDescent="0.25">
      <c r="C607" s="36"/>
    </row>
    <row r="608" spans="3:3" x14ac:dyDescent="0.25">
      <c r="C608" s="36"/>
    </row>
    <row r="609" spans="3:3" x14ac:dyDescent="0.25">
      <c r="C609" s="36"/>
    </row>
    <row r="610" spans="3:3" x14ac:dyDescent="0.25">
      <c r="C610" s="36"/>
    </row>
    <row r="611" spans="3:3" x14ac:dyDescent="0.25">
      <c r="C611" s="36"/>
    </row>
    <row r="612" spans="3:3" x14ac:dyDescent="0.25">
      <c r="C612" s="36"/>
    </row>
    <row r="613" spans="3:3" x14ac:dyDescent="0.25">
      <c r="C613" s="36"/>
    </row>
    <row r="614" spans="3:3" x14ac:dyDescent="0.25">
      <c r="C614" s="36"/>
    </row>
    <row r="615" spans="3:3" x14ac:dyDescent="0.25">
      <c r="C615" s="36"/>
    </row>
    <row r="616" spans="3:3" x14ac:dyDescent="0.25">
      <c r="C616" s="36"/>
    </row>
    <row r="617" spans="3:3" x14ac:dyDescent="0.25">
      <c r="C617" s="36"/>
    </row>
    <row r="618" spans="3:3" x14ac:dyDescent="0.25">
      <c r="C618" s="36"/>
    </row>
    <row r="619" spans="3:3" x14ac:dyDescent="0.25">
      <c r="C619" s="36"/>
    </row>
    <row r="620" spans="3:3" x14ac:dyDescent="0.25">
      <c r="C620" s="36"/>
    </row>
    <row r="621" spans="3:3" x14ac:dyDescent="0.25">
      <c r="C621" s="36"/>
    </row>
    <row r="622" spans="3:3" x14ac:dyDescent="0.25">
      <c r="C622" s="36"/>
    </row>
    <row r="623" spans="3:3" x14ac:dyDescent="0.25">
      <c r="C623" s="36"/>
    </row>
    <row r="624" spans="3:3" x14ac:dyDescent="0.25">
      <c r="C624" s="36"/>
    </row>
    <row r="625" spans="3:3" x14ac:dyDescent="0.25">
      <c r="C625" s="36"/>
    </row>
    <row r="626" spans="3:3" x14ac:dyDescent="0.25">
      <c r="C626" s="36"/>
    </row>
    <row r="627" spans="3:3" x14ac:dyDescent="0.25">
      <c r="C627" s="36"/>
    </row>
    <row r="628" spans="3:3" x14ac:dyDescent="0.25">
      <c r="C628" s="36"/>
    </row>
    <row r="629" spans="3:3" x14ac:dyDescent="0.25">
      <c r="C629" s="36"/>
    </row>
    <row r="630" spans="3:3" x14ac:dyDescent="0.25">
      <c r="C630" s="36"/>
    </row>
    <row r="631" spans="3:3" x14ac:dyDescent="0.25">
      <c r="C631" s="36"/>
    </row>
    <row r="632" spans="3:3" x14ac:dyDescent="0.25">
      <c r="C632" s="36"/>
    </row>
    <row r="633" spans="3:3" x14ac:dyDescent="0.25">
      <c r="C633" s="36"/>
    </row>
    <row r="634" spans="3:3" x14ac:dyDescent="0.25">
      <c r="C634" s="36"/>
    </row>
    <row r="635" spans="3:3" x14ac:dyDescent="0.25">
      <c r="C635" s="36"/>
    </row>
    <row r="636" spans="3:3" x14ac:dyDescent="0.25">
      <c r="C636" s="36"/>
    </row>
    <row r="637" spans="3:3" x14ac:dyDescent="0.25">
      <c r="C637" s="36"/>
    </row>
    <row r="638" spans="3:3" x14ac:dyDescent="0.25">
      <c r="C638" s="36"/>
    </row>
    <row r="639" spans="3:3" x14ac:dyDescent="0.25">
      <c r="C639" s="36"/>
    </row>
    <row r="640" spans="3:3" x14ac:dyDescent="0.25">
      <c r="C640" s="36"/>
    </row>
    <row r="641" spans="3:3" x14ac:dyDescent="0.25">
      <c r="C641" s="36"/>
    </row>
    <row r="642" spans="3:3" x14ac:dyDescent="0.25">
      <c r="C642" s="36"/>
    </row>
    <row r="643" spans="3:3" x14ac:dyDescent="0.25">
      <c r="C643" s="36"/>
    </row>
    <row r="644" spans="3:3" x14ac:dyDescent="0.25">
      <c r="C644" s="36"/>
    </row>
    <row r="645" spans="3:3" x14ac:dyDescent="0.25">
      <c r="C645" s="36"/>
    </row>
    <row r="646" spans="3:3" x14ac:dyDescent="0.25">
      <c r="C646" s="36"/>
    </row>
    <row r="647" spans="3:3" x14ac:dyDescent="0.25">
      <c r="C647" s="36"/>
    </row>
    <row r="648" spans="3:3" x14ac:dyDescent="0.25">
      <c r="C648" s="36"/>
    </row>
    <row r="649" spans="3:3" x14ac:dyDescent="0.25">
      <c r="C649" s="36"/>
    </row>
    <row r="650" spans="3:3" x14ac:dyDescent="0.25">
      <c r="C650" s="36"/>
    </row>
    <row r="651" spans="3:3" x14ac:dyDescent="0.25">
      <c r="C651" s="36"/>
    </row>
    <row r="652" spans="3:3" x14ac:dyDescent="0.25">
      <c r="C652" s="36"/>
    </row>
    <row r="653" spans="3:3" x14ac:dyDescent="0.25">
      <c r="C653" s="36"/>
    </row>
    <row r="654" spans="3:3" x14ac:dyDescent="0.25">
      <c r="C654" s="36"/>
    </row>
    <row r="655" spans="3:3" x14ac:dyDescent="0.25">
      <c r="C655" s="36"/>
    </row>
    <row r="656" spans="3:3" x14ac:dyDescent="0.25">
      <c r="C656" s="36"/>
    </row>
    <row r="657" spans="3:3" x14ac:dyDescent="0.25">
      <c r="C657" s="36"/>
    </row>
    <row r="658" spans="3:3" x14ac:dyDescent="0.25">
      <c r="C658" s="36"/>
    </row>
    <row r="659" spans="3:3" x14ac:dyDescent="0.25">
      <c r="C659" s="36"/>
    </row>
    <row r="660" spans="3:3" x14ac:dyDescent="0.25">
      <c r="C660" s="36"/>
    </row>
    <row r="661" spans="3:3" x14ac:dyDescent="0.25">
      <c r="C661" s="36"/>
    </row>
    <row r="662" spans="3:3" x14ac:dyDescent="0.25">
      <c r="C662" s="36"/>
    </row>
    <row r="663" spans="3:3" x14ac:dyDescent="0.25">
      <c r="C663" s="36"/>
    </row>
    <row r="664" spans="3:3" x14ac:dyDescent="0.25">
      <c r="C664" s="36"/>
    </row>
    <row r="665" spans="3:3" x14ac:dyDescent="0.25">
      <c r="C665" s="36"/>
    </row>
    <row r="666" spans="3:3" x14ac:dyDescent="0.25">
      <c r="C666" s="36"/>
    </row>
    <row r="667" spans="3:3" x14ac:dyDescent="0.25">
      <c r="C667" s="36"/>
    </row>
    <row r="668" spans="3:3" x14ac:dyDescent="0.25">
      <c r="C668" s="36"/>
    </row>
    <row r="669" spans="3:3" x14ac:dyDescent="0.25">
      <c r="C669" s="36"/>
    </row>
    <row r="670" spans="3:3" x14ac:dyDescent="0.25">
      <c r="C670" s="36"/>
    </row>
    <row r="671" spans="3:3" x14ac:dyDescent="0.25">
      <c r="C671" s="36"/>
    </row>
    <row r="672" spans="3:3" x14ac:dyDescent="0.25">
      <c r="C672" s="36"/>
    </row>
    <row r="673" spans="3:3" x14ac:dyDescent="0.25">
      <c r="C673" s="36"/>
    </row>
    <row r="674" spans="3:3" x14ac:dyDescent="0.25">
      <c r="C674" s="36"/>
    </row>
    <row r="675" spans="3:3" x14ac:dyDescent="0.25">
      <c r="C675" s="36"/>
    </row>
    <row r="676" spans="3:3" x14ac:dyDescent="0.25">
      <c r="C676" s="36"/>
    </row>
    <row r="677" spans="3:3" x14ac:dyDescent="0.25">
      <c r="C677" s="36"/>
    </row>
    <row r="678" spans="3:3" x14ac:dyDescent="0.25">
      <c r="C678" s="36"/>
    </row>
    <row r="679" spans="3:3" x14ac:dyDescent="0.25">
      <c r="C679" s="36"/>
    </row>
    <row r="680" spans="3:3" x14ac:dyDescent="0.25">
      <c r="C680" s="36"/>
    </row>
    <row r="681" spans="3:3" x14ac:dyDescent="0.25">
      <c r="C681" s="36"/>
    </row>
    <row r="682" spans="3:3" x14ac:dyDescent="0.25">
      <c r="C682" s="36"/>
    </row>
    <row r="683" spans="3:3" x14ac:dyDescent="0.25">
      <c r="C683" s="36"/>
    </row>
    <row r="684" spans="3:3" x14ac:dyDescent="0.25">
      <c r="C684" s="36"/>
    </row>
    <row r="685" spans="3:3" x14ac:dyDescent="0.25">
      <c r="C685" s="36"/>
    </row>
    <row r="686" spans="3:3" x14ac:dyDescent="0.25">
      <c r="C686" s="36"/>
    </row>
    <row r="687" spans="3:3" x14ac:dyDescent="0.25">
      <c r="C687" s="36"/>
    </row>
    <row r="688" spans="3:3" x14ac:dyDescent="0.25">
      <c r="C688" s="36"/>
    </row>
    <row r="689" spans="3:3" x14ac:dyDescent="0.25">
      <c r="C689" s="36"/>
    </row>
    <row r="690" spans="3:3" x14ac:dyDescent="0.25">
      <c r="C690" s="36"/>
    </row>
    <row r="691" spans="3:3" x14ac:dyDescent="0.25">
      <c r="C691" s="36"/>
    </row>
    <row r="692" spans="3:3" x14ac:dyDescent="0.25">
      <c r="C692" s="36"/>
    </row>
    <row r="693" spans="3:3" x14ac:dyDescent="0.25">
      <c r="C693" s="36"/>
    </row>
    <row r="694" spans="3:3" x14ac:dyDescent="0.25">
      <c r="C694" s="36"/>
    </row>
    <row r="695" spans="3:3" x14ac:dyDescent="0.25">
      <c r="C695" s="36"/>
    </row>
    <row r="696" spans="3:3" x14ac:dyDescent="0.25">
      <c r="C696" s="36"/>
    </row>
    <row r="697" spans="3:3" x14ac:dyDescent="0.25">
      <c r="C697" s="36"/>
    </row>
    <row r="698" spans="3:3" x14ac:dyDescent="0.25">
      <c r="C698" s="36"/>
    </row>
    <row r="699" spans="3:3" x14ac:dyDescent="0.25">
      <c r="C699" s="36"/>
    </row>
    <row r="700" spans="3:3" x14ac:dyDescent="0.25">
      <c r="C700" s="36"/>
    </row>
    <row r="701" spans="3:3" x14ac:dyDescent="0.25">
      <c r="C701" s="36"/>
    </row>
    <row r="702" spans="3:3" x14ac:dyDescent="0.25">
      <c r="C702" s="36"/>
    </row>
    <row r="703" spans="3:3" x14ac:dyDescent="0.25">
      <c r="C703" s="36"/>
    </row>
    <row r="704" spans="3:3" x14ac:dyDescent="0.25">
      <c r="C704" s="36"/>
    </row>
    <row r="705" spans="3:3" x14ac:dyDescent="0.25">
      <c r="C705" s="36"/>
    </row>
    <row r="706" spans="3:3" x14ac:dyDescent="0.25">
      <c r="C706" s="36"/>
    </row>
    <row r="707" spans="3:3" x14ac:dyDescent="0.25">
      <c r="C707" s="36"/>
    </row>
    <row r="708" spans="3:3" x14ac:dyDescent="0.25">
      <c r="C708" s="36"/>
    </row>
    <row r="709" spans="3:3" x14ac:dyDescent="0.25">
      <c r="C709" s="36"/>
    </row>
    <row r="710" spans="3:3" x14ac:dyDescent="0.25">
      <c r="C710" s="36"/>
    </row>
    <row r="711" spans="3:3" x14ac:dyDescent="0.25">
      <c r="C711" s="36"/>
    </row>
    <row r="712" spans="3:3" x14ac:dyDescent="0.25">
      <c r="C712" s="36"/>
    </row>
    <row r="713" spans="3:3" x14ac:dyDescent="0.25">
      <c r="C713" s="36"/>
    </row>
    <row r="714" spans="3:3" x14ac:dyDescent="0.25">
      <c r="C714" s="36"/>
    </row>
    <row r="715" spans="3:3" x14ac:dyDescent="0.25">
      <c r="C715" s="36"/>
    </row>
    <row r="716" spans="3:3" x14ac:dyDescent="0.25">
      <c r="C716" s="36"/>
    </row>
    <row r="717" spans="3:3" x14ac:dyDescent="0.25">
      <c r="C717" s="36"/>
    </row>
    <row r="718" spans="3:3" x14ac:dyDescent="0.25">
      <c r="C718" s="36"/>
    </row>
    <row r="719" spans="3:3" x14ac:dyDescent="0.25">
      <c r="C719" s="36"/>
    </row>
    <row r="720" spans="3:3" x14ac:dyDescent="0.25">
      <c r="C720" s="36"/>
    </row>
    <row r="721" spans="3:3" x14ac:dyDescent="0.25">
      <c r="C721" s="36"/>
    </row>
    <row r="722" spans="3:3" x14ac:dyDescent="0.25">
      <c r="C722" s="36"/>
    </row>
    <row r="723" spans="3:3" x14ac:dyDescent="0.25">
      <c r="C723" s="36"/>
    </row>
    <row r="724" spans="3:3" x14ac:dyDescent="0.25">
      <c r="C724" s="36"/>
    </row>
    <row r="725" spans="3:3" x14ac:dyDescent="0.25">
      <c r="C725" s="36"/>
    </row>
    <row r="726" spans="3:3" x14ac:dyDescent="0.25">
      <c r="C726" s="36"/>
    </row>
    <row r="727" spans="3:3" x14ac:dyDescent="0.25">
      <c r="C727" s="36"/>
    </row>
    <row r="728" spans="3:3" x14ac:dyDescent="0.25">
      <c r="C728" s="36"/>
    </row>
    <row r="729" spans="3:3" x14ac:dyDescent="0.25">
      <c r="C729" s="36"/>
    </row>
    <row r="730" spans="3:3" x14ac:dyDescent="0.25">
      <c r="C730" s="36"/>
    </row>
    <row r="731" spans="3:3" x14ac:dyDescent="0.25">
      <c r="C731" s="36"/>
    </row>
    <row r="732" spans="3:3" x14ac:dyDescent="0.25">
      <c r="C732" s="36"/>
    </row>
    <row r="733" spans="3:3" x14ac:dyDescent="0.25">
      <c r="C733" s="36"/>
    </row>
    <row r="734" spans="3:3" x14ac:dyDescent="0.25">
      <c r="C734" s="36"/>
    </row>
    <row r="735" spans="3:3" x14ac:dyDescent="0.25">
      <c r="C735" s="36"/>
    </row>
    <row r="736" spans="3:3" x14ac:dyDescent="0.25">
      <c r="C736" s="36"/>
    </row>
    <row r="737" spans="3:3" x14ac:dyDescent="0.25">
      <c r="C737" s="36"/>
    </row>
    <row r="738" spans="3:3" x14ac:dyDescent="0.25">
      <c r="C738" s="36"/>
    </row>
    <row r="739" spans="3:3" x14ac:dyDescent="0.25">
      <c r="C739" s="36"/>
    </row>
    <row r="740" spans="3:3" x14ac:dyDescent="0.25">
      <c r="C740" s="36"/>
    </row>
    <row r="741" spans="3:3" x14ac:dyDescent="0.25">
      <c r="C741" s="36"/>
    </row>
    <row r="742" spans="3:3" x14ac:dyDescent="0.25">
      <c r="C742" s="36"/>
    </row>
    <row r="743" spans="3:3" x14ac:dyDescent="0.25">
      <c r="C743" s="36"/>
    </row>
    <row r="744" spans="3:3" x14ac:dyDescent="0.25">
      <c r="C744" s="36"/>
    </row>
    <row r="745" spans="3:3" x14ac:dyDescent="0.25">
      <c r="C745" s="36"/>
    </row>
    <row r="746" spans="3:3" x14ac:dyDescent="0.25">
      <c r="C746" s="36"/>
    </row>
    <row r="747" spans="3:3" x14ac:dyDescent="0.25">
      <c r="C747" s="36"/>
    </row>
    <row r="748" spans="3:3" x14ac:dyDescent="0.25">
      <c r="C748" s="36"/>
    </row>
    <row r="749" spans="3:3" x14ac:dyDescent="0.25">
      <c r="C749" s="36"/>
    </row>
    <row r="750" spans="3:3" x14ac:dyDescent="0.25">
      <c r="C750" s="36"/>
    </row>
    <row r="751" spans="3:3" x14ac:dyDescent="0.25">
      <c r="C751" s="36"/>
    </row>
    <row r="752" spans="3:3" x14ac:dyDescent="0.25">
      <c r="C752" s="36"/>
    </row>
    <row r="753" spans="3:3" x14ac:dyDescent="0.25">
      <c r="C753" s="36"/>
    </row>
    <row r="754" spans="3:3" x14ac:dyDescent="0.25">
      <c r="C754" s="36"/>
    </row>
    <row r="755" spans="3:3" x14ac:dyDescent="0.25">
      <c r="C755" s="36"/>
    </row>
    <row r="756" spans="3:3" x14ac:dyDescent="0.25">
      <c r="C756" s="36"/>
    </row>
    <row r="757" spans="3:3" x14ac:dyDescent="0.25">
      <c r="C757" s="36"/>
    </row>
    <row r="758" spans="3:3" x14ac:dyDescent="0.25">
      <c r="C758" s="36"/>
    </row>
    <row r="759" spans="3:3" x14ac:dyDescent="0.25">
      <c r="C759" s="36"/>
    </row>
    <row r="760" spans="3:3" x14ac:dyDescent="0.25">
      <c r="C760" s="36"/>
    </row>
    <row r="761" spans="3:3" x14ac:dyDescent="0.25">
      <c r="C761" s="36"/>
    </row>
    <row r="762" spans="3:3" x14ac:dyDescent="0.25">
      <c r="C762" s="36"/>
    </row>
    <row r="763" spans="3:3" x14ac:dyDescent="0.25">
      <c r="C763" s="36"/>
    </row>
    <row r="764" spans="3:3" x14ac:dyDescent="0.25">
      <c r="C764" s="36"/>
    </row>
    <row r="765" spans="3:3" x14ac:dyDescent="0.25">
      <c r="C765" s="36"/>
    </row>
    <row r="766" spans="3:3" x14ac:dyDescent="0.25">
      <c r="C766" s="36"/>
    </row>
    <row r="767" spans="3:3" x14ac:dyDescent="0.25">
      <c r="C767" s="36"/>
    </row>
    <row r="768" spans="3:3" x14ac:dyDescent="0.25">
      <c r="C768" s="36"/>
    </row>
    <row r="769" spans="3:3" x14ac:dyDescent="0.25">
      <c r="C769" s="36"/>
    </row>
    <row r="770" spans="3:3" x14ac:dyDescent="0.25">
      <c r="C770" s="36"/>
    </row>
    <row r="771" spans="3:3" x14ac:dyDescent="0.25">
      <c r="C771" s="36"/>
    </row>
    <row r="772" spans="3:3" x14ac:dyDescent="0.25">
      <c r="C772" s="36"/>
    </row>
    <row r="773" spans="3:3" x14ac:dyDescent="0.25">
      <c r="C773" s="36"/>
    </row>
    <row r="774" spans="3:3" x14ac:dyDescent="0.25">
      <c r="C774" s="36"/>
    </row>
    <row r="775" spans="3:3" x14ac:dyDescent="0.25">
      <c r="C775" s="36"/>
    </row>
    <row r="776" spans="3:3" x14ac:dyDescent="0.25">
      <c r="C776" s="36"/>
    </row>
    <row r="777" spans="3:3" x14ac:dyDescent="0.25">
      <c r="C777" s="36"/>
    </row>
    <row r="778" spans="3:3" x14ac:dyDescent="0.25">
      <c r="C778" s="36"/>
    </row>
    <row r="779" spans="3:3" x14ac:dyDescent="0.25">
      <c r="C779" s="36"/>
    </row>
    <row r="780" spans="3:3" x14ac:dyDescent="0.25">
      <c r="C780" s="36"/>
    </row>
    <row r="781" spans="3:3" x14ac:dyDescent="0.25">
      <c r="C781" s="36"/>
    </row>
    <row r="782" spans="3:3" x14ac:dyDescent="0.25">
      <c r="C782" s="36"/>
    </row>
    <row r="783" spans="3:3" x14ac:dyDescent="0.25">
      <c r="C783" s="36"/>
    </row>
    <row r="784" spans="3:3" x14ac:dyDescent="0.25">
      <c r="C784" s="36"/>
    </row>
    <row r="785" spans="3:3" x14ac:dyDescent="0.25">
      <c r="C785" s="36"/>
    </row>
    <row r="786" spans="3:3" x14ac:dyDescent="0.25">
      <c r="C786" s="36"/>
    </row>
    <row r="787" spans="3:3" x14ac:dyDescent="0.25">
      <c r="C787" s="36"/>
    </row>
    <row r="788" spans="3:3" x14ac:dyDescent="0.25">
      <c r="C788" s="36"/>
    </row>
    <row r="789" spans="3:3" x14ac:dyDescent="0.25">
      <c r="C789" s="36"/>
    </row>
    <row r="790" spans="3:3" x14ac:dyDescent="0.25">
      <c r="C790" s="36"/>
    </row>
    <row r="791" spans="3:3" x14ac:dyDescent="0.25">
      <c r="C791" s="36"/>
    </row>
    <row r="792" spans="3:3" x14ac:dyDescent="0.25">
      <c r="C792" s="36"/>
    </row>
    <row r="793" spans="3:3" x14ac:dyDescent="0.25">
      <c r="C793" s="36"/>
    </row>
    <row r="794" spans="3:3" x14ac:dyDescent="0.25">
      <c r="C794" s="36"/>
    </row>
    <row r="795" spans="3:3" x14ac:dyDescent="0.25">
      <c r="C795" s="36"/>
    </row>
    <row r="796" spans="3:3" x14ac:dyDescent="0.25">
      <c r="C796" s="36"/>
    </row>
    <row r="797" spans="3:3" x14ac:dyDescent="0.25">
      <c r="C797" s="36"/>
    </row>
    <row r="798" spans="3:3" x14ac:dyDescent="0.25">
      <c r="C798" s="36"/>
    </row>
    <row r="799" spans="3:3" x14ac:dyDescent="0.25">
      <c r="C799" s="36"/>
    </row>
    <row r="800" spans="3:3" x14ac:dyDescent="0.25">
      <c r="C800" s="36"/>
    </row>
    <row r="801" spans="3:3" x14ac:dyDescent="0.25">
      <c r="C801" s="36"/>
    </row>
    <row r="802" spans="3:3" x14ac:dyDescent="0.25">
      <c r="C802" s="36"/>
    </row>
    <row r="803" spans="3:3" x14ac:dyDescent="0.25">
      <c r="C803" s="36"/>
    </row>
    <row r="804" spans="3:3" x14ac:dyDescent="0.25">
      <c r="C804" s="36"/>
    </row>
    <row r="805" spans="3:3" x14ac:dyDescent="0.25">
      <c r="C805" s="36"/>
    </row>
    <row r="806" spans="3:3" x14ac:dyDescent="0.25">
      <c r="C806" s="36"/>
    </row>
    <row r="807" spans="3:3" x14ac:dyDescent="0.25">
      <c r="C807" s="36"/>
    </row>
    <row r="808" spans="3:3" x14ac:dyDescent="0.25">
      <c r="C808" s="36"/>
    </row>
    <row r="809" spans="3:3" x14ac:dyDescent="0.25">
      <c r="C809" s="36"/>
    </row>
    <row r="810" spans="3:3" x14ac:dyDescent="0.25">
      <c r="C810" s="36"/>
    </row>
    <row r="811" spans="3:3" x14ac:dyDescent="0.25">
      <c r="C811" s="36"/>
    </row>
    <row r="812" spans="3:3" x14ac:dyDescent="0.25">
      <c r="C812" s="36"/>
    </row>
    <row r="813" spans="3:3" x14ac:dyDescent="0.25">
      <c r="C813" s="36"/>
    </row>
    <row r="814" spans="3:3" x14ac:dyDescent="0.25">
      <c r="C814" s="36"/>
    </row>
    <row r="815" spans="3:3" x14ac:dyDescent="0.25">
      <c r="C815" s="36"/>
    </row>
    <row r="816" spans="3:3" x14ac:dyDescent="0.25">
      <c r="C816" s="36"/>
    </row>
    <row r="817" spans="3:3" x14ac:dyDescent="0.25">
      <c r="C817" s="36"/>
    </row>
    <row r="818" spans="3:3" x14ac:dyDescent="0.25">
      <c r="C818" s="36"/>
    </row>
    <row r="819" spans="3:3" x14ac:dyDescent="0.25">
      <c r="C819" s="36"/>
    </row>
    <row r="820" spans="3:3" x14ac:dyDescent="0.25">
      <c r="C820" s="36"/>
    </row>
    <row r="821" spans="3:3" x14ac:dyDescent="0.25">
      <c r="C821" s="36"/>
    </row>
    <row r="822" spans="3:3" x14ac:dyDescent="0.25">
      <c r="C822" s="36"/>
    </row>
    <row r="823" spans="3:3" x14ac:dyDescent="0.25">
      <c r="C823" s="36"/>
    </row>
    <row r="824" spans="3:3" x14ac:dyDescent="0.25">
      <c r="C824" s="36"/>
    </row>
    <row r="825" spans="3:3" x14ac:dyDescent="0.25">
      <c r="C825" s="36"/>
    </row>
    <row r="826" spans="3:3" x14ac:dyDescent="0.25">
      <c r="C826" s="36"/>
    </row>
    <row r="827" spans="3:3" x14ac:dyDescent="0.25">
      <c r="C827" s="36"/>
    </row>
    <row r="828" spans="3:3" x14ac:dyDescent="0.25">
      <c r="C828" s="36"/>
    </row>
    <row r="829" spans="3:3" x14ac:dyDescent="0.25">
      <c r="C829" s="36"/>
    </row>
    <row r="830" spans="3:3" x14ac:dyDescent="0.25">
      <c r="C830" s="36"/>
    </row>
    <row r="831" spans="3:3" x14ac:dyDescent="0.25">
      <c r="C831" s="36"/>
    </row>
    <row r="832" spans="3:3" x14ac:dyDescent="0.25">
      <c r="C832" s="36"/>
    </row>
    <row r="833" spans="3:3" x14ac:dyDescent="0.25">
      <c r="C833" s="36"/>
    </row>
    <row r="834" spans="3:3" x14ac:dyDescent="0.25">
      <c r="C834" s="36"/>
    </row>
    <row r="835" spans="3:3" x14ac:dyDescent="0.25">
      <c r="C835" s="36"/>
    </row>
    <row r="836" spans="3:3" x14ac:dyDescent="0.25">
      <c r="C836" s="36"/>
    </row>
    <row r="837" spans="3:3" x14ac:dyDescent="0.25">
      <c r="C837" s="36"/>
    </row>
    <row r="838" spans="3:3" x14ac:dyDescent="0.25">
      <c r="C838" s="36"/>
    </row>
    <row r="839" spans="3:3" x14ac:dyDescent="0.25">
      <c r="C839" s="36"/>
    </row>
    <row r="840" spans="3:3" x14ac:dyDescent="0.25">
      <c r="C840" s="36"/>
    </row>
    <row r="841" spans="3:3" x14ac:dyDescent="0.25">
      <c r="C841" s="36"/>
    </row>
    <row r="842" spans="3:3" x14ac:dyDescent="0.25">
      <c r="C842" s="36"/>
    </row>
    <row r="843" spans="3:3" x14ac:dyDescent="0.25">
      <c r="C843" s="36"/>
    </row>
    <row r="844" spans="3:3" x14ac:dyDescent="0.25">
      <c r="C844" s="36"/>
    </row>
    <row r="845" spans="3:3" x14ac:dyDescent="0.25">
      <c r="C845" s="36"/>
    </row>
    <row r="846" spans="3:3" x14ac:dyDescent="0.25">
      <c r="C846" s="36"/>
    </row>
    <row r="847" spans="3:3" x14ac:dyDescent="0.25">
      <c r="C847" s="36"/>
    </row>
    <row r="848" spans="3:3" x14ac:dyDescent="0.25">
      <c r="C848" s="36"/>
    </row>
    <row r="849" spans="3:3" x14ac:dyDescent="0.25">
      <c r="C849" s="36"/>
    </row>
    <row r="850" spans="3:3" x14ac:dyDescent="0.25">
      <c r="C850" s="36"/>
    </row>
    <row r="851" spans="3:3" x14ac:dyDescent="0.25">
      <c r="C851" s="36"/>
    </row>
    <row r="852" spans="3:3" x14ac:dyDescent="0.25">
      <c r="C852" s="36"/>
    </row>
    <row r="853" spans="3:3" x14ac:dyDescent="0.25">
      <c r="C853" s="36"/>
    </row>
    <row r="854" spans="3:3" x14ac:dyDescent="0.25">
      <c r="C854" s="36"/>
    </row>
    <row r="855" spans="3:3" x14ac:dyDescent="0.25">
      <c r="C855" s="36"/>
    </row>
    <row r="856" spans="3:3" x14ac:dyDescent="0.25">
      <c r="C856" s="36"/>
    </row>
    <row r="857" spans="3:3" x14ac:dyDescent="0.25">
      <c r="C857" s="36"/>
    </row>
    <row r="858" spans="3:3" x14ac:dyDescent="0.25">
      <c r="C858" s="36"/>
    </row>
    <row r="859" spans="3:3" x14ac:dyDescent="0.25">
      <c r="C859" s="36"/>
    </row>
    <row r="860" spans="3:3" x14ac:dyDescent="0.25">
      <c r="C860" s="36"/>
    </row>
    <row r="861" spans="3:3" x14ac:dyDescent="0.25">
      <c r="C861" s="36"/>
    </row>
    <row r="862" spans="3:3" x14ac:dyDescent="0.25">
      <c r="C862" s="36"/>
    </row>
    <row r="863" spans="3:3" x14ac:dyDescent="0.25">
      <c r="C863" s="36"/>
    </row>
    <row r="864" spans="3:3" x14ac:dyDescent="0.25">
      <c r="C864" s="36"/>
    </row>
    <row r="865" spans="3:3" x14ac:dyDescent="0.25">
      <c r="C865" s="36"/>
    </row>
    <row r="866" spans="3:3" x14ac:dyDescent="0.25">
      <c r="C866" s="36"/>
    </row>
    <row r="867" spans="3:3" x14ac:dyDescent="0.25">
      <c r="C867" s="36"/>
    </row>
    <row r="868" spans="3:3" x14ac:dyDescent="0.25">
      <c r="C868" s="36"/>
    </row>
    <row r="869" spans="3:3" x14ac:dyDescent="0.25">
      <c r="C869" s="36"/>
    </row>
    <row r="870" spans="3:3" x14ac:dyDescent="0.25">
      <c r="C870" s="36"/>
    </row>
    <row r="871" spans="3:3" x14ac:dyDescent="0.25">
      <c r="C871" s="36"/>
    </row>
    <row r="872" spans="3:3" x14ac:dyDescent="0.25">
      <c r="C872" s="36"/>
    </row>
    <row r="873" spans="3:3" x14ac:dyDescent="0.25">
      <c r="C873" s="36"/>
    </row>
    <row r="874" spans="3:3" x14ac:dyDescent="0.25">
      <c r="C874" s="36"/>
    </row>
    <row r="875" spans="3:3" x14ac:dyDescent="0.25">
      <c r="C875" s="36"/>
    </row>
    <row r="876" spans="3:3" x14ac:dyDescent="0.25">
      <c r="C876" s="36"/>
    </row>
    <row r="877" spans="3:3" x14ac:dyDescent="0.25">
      <c r="C877" s="36"/>
    </row>
    <row r="878" spans="3:3" x14ac:dyDescent="0.25">
      <c r="C878" s="36"/>
    </row>
    <row r="879" spans="3:3" x14ac:dyDescent="0.25">
      <c r="C879" s="36"/>
    </row>
    <row r="880" spans="3:3" x14ac:dyDescent="0.25">
      <c r="C880" s="36"/>
    </row>
    <row r="881" spans="3:3" x14ac:dyDescent="0.25">
      <c r="C881" s="36"/>
    </row>
    <row r="882" spans="3:3" x14ac:dyDescent="0.25">
      <c r="C882" s="36"/>
    </row>
    <row r="883" spans="3:3" x14ac:dyDescent="0.25">
      <c r="C883" s="36"/>
    </row>
    <row r="884" spans="3:3" x14ac:dyDescent="0.25">
      <c r="C884" s="36"/>
    </row>
    <row r="885" spans="3:3" x14ac:dyDescent="0.25">
      <c r="C885" s="36"/>
    </row>
    <row r="886" spans="3:3" x14ac:dyDescent="0.25">
      <c r="C886" s="36"/>
    </row>
    <row r="887" spans="3:3" x14ac:dyDescent="0.25">
      <c r="C887" s="36"/>
    </row>
    <row r="888" spans="3:3" x14ac:dyDescent="0.25">
      <c r="C888" s="36"/>
    </row>
    <row r="889" spans="3:3" x14ac:dyDescent="0.25">
      <c r="C889" s="36"/>
    </row>
    <row r="890" spans="3:3" x14ac:dyDescent="0.25">
      <c r="C890" s="36"/>
    </row>
    <row r="891" spans="3:3" x14ac:dyDescent="0.25">
      <c r="C891" s="36"/>
    </row>
    <row r="892" spans="3:3" x14ac:dyDescent="0.25">
      <c r="C892" s="36"/>
    </row>
    <row r="893" spans="3:3" x14ac:dyDescent="0.25">
      <c r="C893" s="36"/>
    </row>
    <row r="894" spans="3:3" x14ac:dyDescent="0.25">
      <c r="C894" s="36"/>
    </row>
    <row r="895" spans="3:3" x14ac:dyDescent="0.25">
      <c r="C895" s="36"/>
    </row>
    <row r="896" spans="3:3" x14ac:dyDescent="0.25">
      <c r="C896" s="36"/>
    </row>
    <row r="897" spans="3:3" x14ac:dyDescent="0.25">
      <c r="C897" s="36"/>
    </row>
    <row r="898" spans="3:3" x14ac:dyDescent="0.25">
      <c r="C898" s="36"/>
    </row>
    <row r="899" spans="3:3" x14ac:dyDescent="0.25">
      <c r="C899" s="36"/>
    </row>
    <row r="900" spans="3:3" x14ac:dyDescent="0.25">
      <c r="C900" s="36"/>
    </row>
    <row r="901" spans="3:3" x14ac:dyDescent="0.25">
      <c r="C901" s="36"/>
    </row>
    <row r="902" spans="3:3" x14ac:dyDescent="0.25">
      <c r="C902" s="36"/>
    </row>
    <row r="903" spans="3:3" x14ac:dyDescent="0.25">
      <c r="C903" s="36"/>
    </row>
    <row r="904" spans="3:3" x14ac:dyDescent="0.25">
      <c r="C904" s="36"/>
    </row>
    <row r="905" spans="3:3" x14ac:dyDescent="0.25">
      <c r="C905" s="36"/>
    </row>
    <row r="906" spans="3:3" x14ac:dyDescent="0.25">
      <c r="C906" s="36"/>
    </row>
    <row r="907" spans="3:3" x14ac:dyDescent="0.25">
      <c r="C907" s="36"/>
    </row>
    <row r="908" spans="3:3" x14ac:dyDescent="0.25">
      <c r="C908" s="36"/>
    </row>
    <row r="909" spans="3:3" x14ac:dyDescent="0.25">
      <c r="C909" s="36"/>
    </row>
    <row r="910" spans="3:3" x14ac:dyDescent="0.25">
      <c r="C910" s="36"/>
    </row>
    <row r="911" spans="3:3" x14ac:dyDescent="0.25">
      <c r="C911" s="36"/>
    </row>
    <row r="912" spans="3:3" x14ac:dyDescent="0.25">
      <c r="C912" s="36"/>
    </row>
    <row r="913" spans="3:3" x14ac:dyDescent="0.25">
      <c r="C913" s="36"/>
    </row>
    <row r="914" spans="3:3" x14ac:dyDescent="0.25">
      <c r="C914" s="36"/>
    </row>
    <row r="915" spans="3:3" x14ac:dyDescent="0.25">
      <c r="C915" s="36"/>
    </row>
    <row r="916" spans="3:3" x14ac:dyDescent="0.25">
      <c r="C916" s="36"/>
    </row>
    <row r="917" spans="3:3" x14ac:dyDescent="0.25">
      <c r="C917" s="36"/>
    </row>
    <row r="918" spans="3:3" x14ac:dyDescent="0.25">
      <c r="C918" s="36"/>
    </row>
    <row r="919" spans="3:3" x14ac:dyDescent="0.25">
      <c r="C919" s="36"/>
    </row>
    <row r="920" spans="3:3" x14ac:dyDescent="0.25">
      <c r="C920" s="36"/>
    </row>
    <row r="921" spans="3:3" x14ac:dyDescent="0.25">
      <c r="C921" s="36"/>
    </row>
    <row r="922" spans="3:3" x14ac:dyDescent="0.25">
      <c r="C922" s="36"/>
    </row>
    <row r="923" spans="3:3" x14ac:dyDescent="0.25">
      <c r="C923" s="36"/>
    </row>
    <row r="924" spans="3:3" x14ac:dyDescent="0.25">
      <c r="C924" s="36"/>
    </row>
    <row r="925" spans="3:3" x14ac:dyDescent="0.25">
      <c r="C925" s="36"/>
    </row>
    <row r="926" spans="3:3" x14ac:dyDescent="0.25">
      <c r="C926" s="36"/>
    </row>
    <row r="927" spans="3:3" x14ac:dyDescent="0.25">
      <c r="C927" s="36"/>
    </row>
    <row r="928" spans="3:3" x14ac:dyDescent="0.25">
      <c r="C928" s="36"/>
    </row>
    <row r="929" spans="3:3" x14ac:dyDescent="0.25">
      <c r="C929" s="36"/>
    </row>
    <row r="930" spans="3:3" x14ac:dyDescent="0.25">
      <c r="C930" s="36"/>
    </row>
    <row r="931" spans="3:3" x14ac:dyDescent="0.25">
      <c r="C931" s="36"/>
    </row>
    <row r="932" spans="3:3" x14ac:dyDescent="0.25">
      <c r="C932" s="36"/>
    </row>
    <row r="933" spans="3:3" x14ac:dyDescent="0.25">
      <c r="C933" s="36"/>
    </row>
    <row r="934" spans="3:3" x14ac:dyDescent="0.25">
      <c r="C934" s="36"/>
    </row>
    <row r="935" spans="3:3" x14ac:dyDescent="0.25">
      <c r="C935" s="36"/>
    </row>
    <row r="936" spans="3:3" x14ac:dyDescent="0.25">
      <c r="C936" s="36"/>
    </row>
    <row r="937" spans="3:3" x14ac:dyDescent="0.25">
      <c r="C937" s="36"/>
    </row>
    <row r="938" spans="3:3" x14ac:dyDescent="0.25">
      <c r="C938" s="36"/>
    </row>
    <row r="939" spans="3:3" x14ac:dyDescent="0.25">
      <c r="C939" s="36"/>
    </row>
    <row r="940" spans="3:3" x14ac:dyDescent="0.25">
      <c r="C940" s="36"/>
    </row>
    <row r="941" spans="3:3" x14ac:dyDescent="0.25">
      <c r="C941" s="36"/>
    </row>
    <row r="942" spans="3:3" x14ac:dyDescent="0.25">
      <c r="C942" s="36"/>
    </row>
    <row r="943" spans="3:3" x14ac:dyDescent="0.25">
      <c r="C943" s="36"/>
    </row>
    <row r="944" spans="3:3" x14ac:dyDescent="0.25">
      <c r="C944" s="36"/>
    </row>
    <row r="945" spans="2:3" x14ac:dyDescent="0.25">
      <c r="C945" s="36"/>
    </row>
    <row r="946" spans="2:3" x14ac:dyDescent="0.25">
      <c r="C946" s="36"/>
    </row>
    <row r="947" spans="2:3" x14ac:dyDescent="0.25">
      <c r="C947" s="36"/>
    </row>
    <row r="948" spans="2:3" x14ac:dyDescent="0.25">
      <c r="C948" s="36"/>
    </row>
    <row r="949" spans="2:3" x14ac:dyDescent="0.25">
      <c r="C949" s="36"/>
    </row>
    <row r="950" spans="2:3" x14ac:dyDescent="0.25">
      <c r="C950" s="36"/>
    </row>
    <row r="951" spans="2:3" x14ac:dyDescent="0.25">
      <c r="C951" s="36"/>
    </row>
    <row r="952" spans="2:3" x14ac:dyDescent="0.25">
      <c r="C952" s="36"/>
    </row>
    <row r="953" spans="2:3" x14ac:dyDescent="0.25">
      <c r="C953" s="36"/>
    </row>
    <row r="954" spans="2:3" x14ac:dyDescent="0.25">
      <c r="C954" s="36"/>
    </row>
    <row r="955" spans="2:3" x14ac:dyDescent="0.25">
      <c r="B955" s="36"/>
      <c r="C955" s="36"/>
    </row>
    <row r="956" spans="2:3" x14ac:dyDescent="0.25">
      <c r="C956" s="36"/>
    </row>
    <row r="957" spans="2:3" x14ac:dyDescent="0.25">
      <c r="C957" s="36"/>
    </row>
    <row r="958" spans="2:3" x14ac:dyDescent="0.25">
      <c r="C958" s="36"/>
    </row>
    <row r="959" spans="2:3" x14ac:dyDescent="0.25">
      <c r="C959" s="36"/>
    </row>
    <row r="960" spans="2:3" x14ac:dyDescent="0.25">
      <c r="C960" s="36"/>
    </row>
    <row r="961" spans="3:3" x14ac:dyDescent="0.25">
      <c r="C961" s="36"/>
    </row>
    <row r="962" spans="3:3" x14ac:dyDescent="0.25">
      <c r="C962" s="36"/>
    </row>
    <row r="963" spans="3:3" x14ac:dyDescent="0.25">
      <c r="C963" s="36"/>
    </row>
    <row r="964" spans="3:3" x14ac:dyDescent="0.25">
      <c r="C964" s="36"/>
    </row>
    <row r="965" spans="3:3" x14ac:dyDescent="0.25">
      <c r="C965" s="36"/>
    </row>
    <row r="966" spans="3:3" x14ac:dyDescent="0.25">
      <c r="C966" s="36"/>
    </row>
    <row r="967" spans="3:3" x14ac:dyDescent="0.25">
      <c r="C967" s="36"/>
    </row>
    <row r="968" spans="3:3" x14ac:dyDescent="0.25">
      <c r="C968" s="36"/>
    </row>
    <row r="969" spans="3:3" x14ac:dyDescent="0.25">
      <c r="C969" s="36"/>
    </row>
    <row r="970" spans="3:3" x14ac:dyDescent="0.25">
      <c r="C970" s="36"/>
    </row>
    <row r="971" spans="3:3" x14ac:dyDescent="0.25">
      <c r="C971" s="36"/>
    </row>
    <row r="972" spans="3:3" x14ac:dyDescent="0.25">
      <c r="C972" s="36"/>
    </row>
    <row r="973" spans="3:3" x14ac:dyDescent="0.25">
      <c r="C973" s="36"/>
    </row>
    <row r="974" spans="3:3" x14ac:dyDescent="0.25">
      <c r="C974" s="36"/>
    </row>
    <row r="975" spans="3:3" x14ac:dyDescent="0.25">
      <c r="C975" s="36"/>
    </row>
    <row r="976" spans="3:3" x14ac:dyDescent="0.25">
      <c r="C976" s="36"/>
    </row>
    <row r="977" spans="3:3" x14ac:dyDescent="0.25">
      <c r="C977" s="36"/>
    </row>
    <row r="978" spans="3:3" x14ac:dyDescent="0.25">
      <c r="C978" s="36"/>
    </row>
  </sheetData>
  <sheetProtection selectLockedCells="1" selectUnlockedCells="1"/>
  <phoneticPr fontId="23" type="noConversion"/>
  <pageMargins left="0.70833333333333337" right="0.47222222222222221" top="0.39374999999999999" bottom="0.90555555555555556" header="0.51180555555555551" footer="0.51180555555555551"/>
  <pageSetup paperSize="9" scale="71" firstPageNumber="0" orientation="portrait" horizontalDpi="300" verticalDpi="300" r:id="rId1"/>
  <headerFooter alignWithMargins="0"/>
  <rowBreaks count="2" manualBreakCount="2">
    <brk id="66" max="16383" man="1"/>
    <brk id="12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VV č. 149</vt:lpstr>
      <vt:lpstr>'VV č. 149'!Excel_BuiltIn_Print_Area</vt:lpstr>
      <vt:lpstr>'VV č. 149'!Oblast_tisku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Štross</cp:lastModifiedBy>
  <dcterms:created xsi:type="dcterms:W3CDTF">2021-02-11T16:29:19Z</dcterms:created>
  <dcterms:modified xsi:type="dcterms:W3CDTF">2022-03-09T16:02:31Z</dcterms:modified>
</cp:coreProperties>
</file>