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610" windowHeight="11640"/>
  </bookViews>
  <sheets>
    <sheet name="MS kadeti 8-12 2017" sheetId="21" r:id="rId1"/>
  </sheets>
  <calcPr calcId="124519"/>
</workbook>
</file>

<file path=xl/calcChain.xml><?xml version="1.0" encoding="utf-8"?>
<calcChain xmlns="http://schemas.openxmlformats.org/spreadsheetml/2006/main">
  <c r="M57" i="21"/>
  <c r="E57"/>
  <c r="M44"/>
  <c r="E44"/>
  <c r="M42"/>
  <c r="E42"/>
  <c r="M29"/>
  <c r="E29"/>
  <c r="M63"/>
  <c r="E63"/>
  <c r="M59"/>
  <c r="E59"/>
  <c r="M56"/>
  <c r="M64" s="1"/>
  <c r="E56"/>
  <c r="E64" s="1"/>
  <c r="M50"/>
  <c r="M46"/>
  <c r="M43"/>
  <c r="E50"/>
  <c r="E46"/>
  <c r="E43"/>
  <c r="M37"/>
  <c r="M33"/>
  <c r="M30"/>
  <c r="E37"/>
  <c r="E33"/>
  <c r="E30"/>
  <c r="E24"/>
  <c r="J23"/>
  <c r="E23"/>
  <c r="M18"/>
  <c r="M19"/>
  <c r="M20"/>
  <c r="H20"/>
  <c r="H19"/>
  <c r="H18"/>
  <c r="M13"/>
  <c r="M14"/>
  <c r="M15"/>
  <c r="H15"/>
  <c r="H14"/>
  <c r="H13"/>
  <c r="H9"/>
  <c r="H10"/>
  <c r="M10"/>
  <c r="M9"/>
  <c r="M8"/>
  <c r="H8"/>
  <c r="M38" l="1"/>
  <c r="E38"/>
  <c r="E51"/>
  <c r="M51"/>
</calcChain>
</file>

<file path=xl/sharedStrings.xml><?xml version="1.0" encoding="utf-8"?>
<sst xmlns="http://schemas.openxmlformats.org/spreadsheetml/2006/main" count="126" uniqueCount="60">
  <si>
    <t>celkem</t>
  </si>
  <si>
    <t>kurs odhad 1 euro</t>
  </si>
  <si>
    <t>hypoteticky 1 euro</t>
  </si>
  <si>
    <t>Doprava po ČR</t>
  </si>
  <si>
    <t>Rozpočet MS kadetů (8-12) - Poços de Caldas, Brazílie (Minas Gerais), 21. - 31. srpen 2017</t>
  </si>
  <si>
    <t>3lůžkový pokoj</t>
  </si>
  <si>
    <t>2lůžkový pokoj</t>
  </si>
  <si>
    <t>1lůžkový pokoj</t>
  </si>
  <si>
    <t>plná penze</t>
  </si>
  <si>
    <t>pouze snídaně</t>
  </si>
  <si>
    <t>65 €/ day per person</t>
  </si>
  <si>
    <t>67 €/ day per person</t>
  </si>
  <si>
    <t>120 €/ day per person</t>
  </si>
  <si>
    <t>Hotel Thermas Resort Walter World 4 stars - ceny pro ubytování na minimálně 10 nocí</t>
  </si>
  <si>
    <t>75 €/ day per person</t>
  </si>
  <si>
    <t>77 €/ day per person</t>
  </si>
  <si>
    <t>130 €/ day per person</t>
  </si>
  <si>
    <t>73 €/ day per person</t>
  </si>
  <si>
    <t>Hotel Golden Park 4 stars - ceny pro ubytování na minimálně 10 nocí</t>
  </si>
  <si>
    <t>Hotel Village Inn 3 stars - - ceny pro ubytování na minimálně 10 nocí</t>
  </si>
  <si>
    <t>63 €/ day per person</t>
  </si>
  <si>
    <t>110 €/ day per person</t>
  </si>
  <si>
    <t>61 €/ day per person</t>
  </si>
  <si>
    <t>62 €/ day per person</t>
  </si>
  <si>
    <t>50 €/ day per person</t>
  </si>
  <si>
    <t>52 €/ day per person</t>
  </si>
  <si>
    <t>90 €/ day per person</t>
  </si>
  <si>
    <t>přílet 21. srpna do večera (technical meeting čas neudán, zřejmě večer). Odlet 31. srpna večer (odjezd po 16 h). 23. srpna je první dvoukolo (2+3 kolo),25. srpna je volný den, 28. srpna je druhé dvoukolo (7+8 kolo).</t>
  </si>
  <si>
    <t>FIDE entry fee</t>
  </si>
  <si>
    <t>70 euro</t>
  </si>
  <si>
    <t>140 euro</t>
  </si>
  <si>
    <t>za každého extra hráče</t>
  </si>
  <si>
    <t>zaplatit na účet FIDE před zahájením soutěže</t>
  </si>
  <si>
    <t>Organizers fee</t>
  </si>
  <si>
    <t>100 euro</t>
  </si>
  <si>
    <t>za každého reprezentanta</t>
  </si>
  <si>
    <t>Doprava:</t>
  </si>
  <si>
    <t>oficiální letiště</t>
  </si>
  <si>
    <t>Viracopos int.airport v Campinas City</t>
  </si>
  <si>
    <t>190 km od dějiště MS, doprava pořadateli zahrnuta do Organizers fee, zajistí i dřívější přílet a pozdější odlet.</t>
  </si>
  <si>
    <t>Sao Paulo int.airport v Sao Paulo</t>
  </si>
  <si>
    <t>280 km od dějiště MS, pořadatel zajistí dopravu za poplatek 75 euro na osobu za obě cesty. Možno cestovat i individuálně.</t>
  </si>
  <si>
    <t>alternativa</t>
  </si>
  <si>
    <t>ubytování 10 nocí dvojlůžko</t>
  </si>
  <si>
    <t>Doprava z letiště 0 / 75 euro</t>
  </si>
  <si>
    <t>Diety cesta</t>
  </si>
  <si>
    <t>Případné ubytování den navíc</t>
  </si>
  <si>
    <t>77 euro</t>
  </si>
  <si>
    <t>možná</t>
  </si>
  <si>
    <t>Cestovní pojištění</t>
  </si>
  <si>
    <t>Náklady reprezentanta</t>
  </si>
  <si>
    <t>Náklady extra hráče</t>
  </si>
  <si>
    <t>Náklady doprovodu</t>
  </si>
  <si>
    <r>
      <t xml:space="preserve">Pořadatel hradí ubytování s plnou penzí všem oficiálním reprezentantům a 1 doprovázejícímu trenérovi s platnou licencí minimálně trenéra FIDE od </t>
    </r>
    <r>
      <rPr>
        <b/>
        <u/>
        <sz val="11"/>
        <color theme="1"/>
        <rFont val="Calibri"/>
        <family val="2"/>
        <charset val="238"/>
        <scheme val="minor"/>
      </rPr>
      <t>večeře</t>
    </r>
    <r>
      <rPr>
        <sz val="11"/>
        <color theme="1"/>
        <rFont val="Calibri"/>
        <family val="2"/>
        <charset val="238"/>
        <scheme val="minor"/>
      </rPr>
      <t xml:space="preserve"> 21.8. do </t>
    </r>
    <r>
      <rPr>
        <b/>
        <u/>
        <sz val="11"/>
        <color theme="1"/>
        <rFont val="Calibri"/>
        <family val="2"/>
        <charset val="238"/>
        <scheme val="minor"/>
      </rPr>
      <t>snídaně</t>
    </r>
    <r>
      <rPr>
        <sz val="11"/>
        <color theme="1"/>
        <rFont val="Calibri"/>
        <family val="2"/>
        <charset val="238"/>
        <scheme val="minor"/>
      </rPr>
      <t xml:space="preserve"> 31.8. ve dvoulůžkových či trojlůžkových pokojích.!! Rezervace ubytování bude potvrzena až po provedení předepsaných plateb v minimální výši 100 euro na účastníka.</t>
    </r>
  </si>
  <si>
    <t>letenka</t>
  </si>
  <si>
    <t>Přihlášky a platby do 21. června. Víza z ČR nejsou potřeba, (jinak do 21. června), pas platný ještě 6 měsíců. Chtějí fotky (2*3) všech hráčů i doprovodných osob. Platby nevracejí!</t>
  </si>
  <si>
    <t>Ubytování je možno vybrat z nabídky 3 hotelů, pro oficiální výpravu jsou povinné. Jiné ubytování doprovodu vzhledem k bezpečnostní situaci v zemi nedoporučujeme. Ubytování je vhodné objednat co nejdříve:</t>
  </si>
  <si>
    <t>za každého člena výpravy (vedoucí výpravy, reprezntant, extra hráč, doprovod). Zahrnuje dopravu z místního letiště, akreditaci a další výdaje pořadatele. Zaplatit s přihláškou</t>
  </si>
  <si>
    <t>odhad</t>
  </si>
  <si>
    <t>Výprava ŠSČR: Vedoucí výpravy a trenér Sergej Berezjuk. Reprezentanti ČR: H12 = Štěpán Hrbek, D12 = Anna Lhotská, H10 = Karel Brožka, D10 = Emma Dobsa, H8 = ?, D8 = ?. Extra hráči = ?. Doprovod = ?</t>
  </si>
</sst>
</file>

<file path=xl/styles.xml><?xml version="1.0" encoding="utf-8"?>
<styleSheet xmlns="http://schemas.openxmlformats.org/spreadsheetml/2006/main">
  <numFmts count="2">
    <numFmt numFmtId="6" formatCode="#,##0\ &quot;Kč&quot;;[Red]\-#,##0\ &quot;Kč&quot;"/>
    <numFmt numFmtId="164" formatCode="#,##0\ &quot;Kč&quot;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1" fillId="0" borderId="0" xfId="0" applyFont="1"/>
    <xf numFmtId="6" fontId="0" fillId="0" borderId="0" xfId="0" applyNumberFormat="1"/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164" fontId="0" fillId="0" borderId="0" xfId="0" applyNumberFormat="1" applyBorder="1"/>
    <xf numFmtId="0" fontId="0" fillId="0" borderId="5" xfId="0" applyBorder="1"/>
    <xf numFmtId="6" fontId="0" fillId="0" borderId="0" xfId="0" applyNumberFormat="1" applyBorder="1"/>
    <xf numFmtId="0" fontId="2" fillId="0" borderId="4" xfId="0" applyFont="1" applyBorder="1"/>
    <xf numFmtId="0" fontId="0" fillId="0" borderId="6" xfId="0" applyBorder="1"/>
    <xf numFmtId="0" fontId="0" fillId="0" borderId="7" xfId="0" applyBorder="1"/>
    <xf numFmtId="6" fontId="0" fillId="0" borderId="7" xfId="0" applyNumberFormat="1" applyBorder="1"/>
    <xf numFmtId="0" fontId="0" fillId="0" borderId="8" xfId="0" applyBorder="1"/>
    <xf numFmtId="164" fontId="0" fillId="0" borderId="2" xfId="0" applyNumberFormat="1" applyBorder="1"/>
    <xf numFmtId="6" fontId="0" fillId="0" borderId="3" xfId="0" applyNumberFormat="1" applyBorder="1"/>
    <xf numFmtId="6" fontId="0" fillId="0" borderId="5" xfId="0" applyNumberFormat="1" applyBorder="1"/>
    <xf numFmtId="164" fontId="0" fillId="0" borderId="7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5"/>
  <sheetViews>
    <sheetView tabSelected="1" workbookViewId="0">
      <selection activeCell="A4" sqref="A4"/>
    </sheetView>
  </sheetViews>
  <sheetFormatPr defaultRowHeight="15"/>
  <cols>
    <col min="5" max="5" width="10.140625" customWidth="1"/>
    <col min="7" max="7" width="12.42578125" customWidth="1"/>
    <col min="8" max="8" width="12.42578125" style="1" customWidth="1"/>
    <col min="9" max="9" width="17.42578125" customWidth="1"/>
    <col min="13" max="13" width="10.5703125" style="1" customWidth="1"/>
  </cols>
  <sheetData>
    <row r="1" spans="1:13">
      <c r="A1" s="2" t="s">
        <v>4</v>
      </c>
    </row>
    <row r="2" spans="1:13">
      <c r="A2" s="4"/>
    </row>
    <row r="3" spans="1:13">
      <c r="A3" t="s">
        <v>27</v>
      </c>
    </row>
    <row r="4" spans="1:13">
      <c r="A4" t="s">
        <v>59</v>
      </c>
    </row>
    <row r="5" spans="1:13">
      <c r="A5" t="s">
        <v>55</v>
      </c>
    </row>
    <row r="6" spans="1:13">
      <c r="A6" t="s">
        <v>56</v>
      </c>
    </row>
    <row r="7" spans="1:13">
      <c r="B7" t="s">
        <v>13</v>
      </c>
    </row>
    <row r="8" spans="1:13">
      <c r="B8" t="s">
        <v>5</v>
      </c>
      <c r="D8" t="s">
        <v>8</v>
      </c>
      <c r="F8" t="s">
        <v>14</v>
      </c>
      <c r="H8" s="1">
        <f>10*75*27</f>
        <v>20250</v>
      </c>
      <c r="I8" t="s">
        <v>9</v>
      </c>
      <c r="K8" t="s">
        <v>10</v>
      </c>
      <c r="M8" s="1">
        <f>10*65*27</f>
        <v>17550</v>
      </c>
    </row>
    <row r="9" spans="1:13">
      <c r="B9" t="s">
        <v>6</v>
      </c>
      <c r="D9" t="s">
        <v>8</v>
      </c>
      <c r="F9" t="s">
        <v>15</v>
      </c>
      <c r="H9" s="1">
        <f>10*77*27</f>
        <v>20790</v>
      </c>
      <c r="I9" t="s">
        <v>9</v>
      </c>
      <c r="K9" t="s">
        <v>11</v>
      </c>
      <c r="M9" s="1">
        <f>10*67*27</f>
        <v>18090</v>
      </c>
    </row>
    <row r="10" spans="1:13">
      <c r="B10" t="s">
        <v>7</v>
      </c>
      <c r="D10" t="s">
        <v>8</v>
      </c>
      <c r="F10" t="s">
        <v>16</v>
      </c>
      <c r="H10" s="1">
        <f>10*130*27</f>
        <v>35100</v>
      </c>
      <c r="I10" t="s">
        <v>9</v>
      </c>
      <c r="K10" t="s">
        <v>12</v>
      </c>
      <c r="M10" s="1">
        <f>10*120*27</f>
        <v>32400</v>
      </c>
    </row>
    <row r="12" spans="1:13">
      <c r="B12" t="s">
        <v>18</v>
      </c>
    </row>
    <row r="13" spans="1:13">
      <c r="B13" t="s">
        <v>5</v>
      </c>
      <c r="D13" t="s">
        <v>8</v>
      </c>
      <c r="F13" t="s">
        <v>17</v>
      </c>
      <c r="H13" s="1">
        <f>10*73*27</f>
        <v>19710</v>
      </c>
      <c r="I13" t="s">
        <v>9</v>
      </c>
      <c r="K13" t="s">
        <v>20</v>
      </c>
      <c r="M13" s="1">
        <f>10*63*27</f>
        <v>17010</v>
      </c>
    </row>
    <row r="14" spans="1:13">
      <c r="B14" t="s">
        <v>6</v>
      </c>
      <c r="D14" t="s">
        <v>8</v>
      </c>
      <c r="F14" t="s">
        <v>14</v>
      </c>
      <c r="H14" s="1">
        <f>10*75*27</f>
        <v>20250</v>
      </c>
      <c r="I14" t="s">
        <v>9</v>
      </c>
      <c r="K14" t="s">
        <v>10</v>
      </c>
      <c r="M14" s="1">
        <f>10*65*27</f>
        <v>17550</v>
      </c>
    </row>
    <row r="15" spans="1:13">
      <c r="B15" t="s">
        <v>7</v>
      </c>
      <c r="D15" t="s">
        <v>8</v>
      </c>
      <c r="F15" t="s">
        <v>12</v>
      </c>
      <c r="H15" s="1">
        <f>10*120*27</f>
        <v>32400</v>
      </c>
      <c r="I15" t="s">
        <v>9</v>
      </c>
      <c r="K15" t="s">
        <v>21</v>
      </c>
      <c r="M15" s="1">
        <f>10*110*27</f>
        <v>29700</v>
      </c>
    </row>
    <row r="17" spans="1:15">
      <c r="B17" t="s">
        <v>19</v>
      </c>
    </row>
    <row r="18" spans="1:15">
      <c r="B18" t="s">
        <v>5</v>
      </c>
      <c r="D18" t="s">
        <v>8</v>
      </c>
      <c r="F18" t="s">
        <v>22</v>
      </c>
      <c r="H18" s="1">
        <f>10*61*27</f>
        <v>16470</v>
      </c>
      <c r="I18" t="s">
        <v>9</v>
      </c>
      <c r="K18" t="s">
        <v>24</v>
      </c>
      <c r="M18" s="1">
        <f>10*50*27</f>
        <v>13500</v>
      </c>
    </row>
    <row r="19" spans="1:15">
      <c r="B19" t="s">
        <v>6</v>
      </c>
      <c r="D19" t="s">
        <v>8</v>
      </c>
      <c r="F19" t="s">
        <v>23</v>
      </c>
      <c r="H19" s="1">
        <f>10*62*27</f>
        <v>16740</v>
      </c>
      <c r="I19" t="s">
        <v>9</v>
      </c>
      <c r="K19" t="s">
        <v>25</v>
      </c>
      <c r="M19" s="1">
        <f>10*52*27</f>
        <v>14040</v>
      </c>
    </row>
    <row r="20" spans="1:15">
      <c r="B20" t="s">
        <v>7</v>
      </c>
      <c r="D20" t="s">
        <v>8</v>
      </c>
      <c r="F20" t="s">
        <v>21</v>
      </c>
      <c r="H20" s="1">
        <f>10*110*27</f>
        <v>29700</v>
      </c>
      <c r="I20" t="s">
        <v>9</v>
      </c>
      <c r="K20" t="s">
        <v>26</v>
      </c>
      <c r="M20" s="1">
        <f>10*90*27</f>
        <v>24300</v>
      </c>
    </row>
    <row r="22" spans="1:15">
      <c r="A22" t="s">
        <v>53</v>
      </c>
    </row>
    <row r="23" spans="1:15">
      <c r="B23" t="s">
        <v>28</v>
      </c>
      <c r="D23" t="s">
        <v>29</v>
      </c>
      <c r="E23" s="1">
        <f>70*27</f>
        <v>1890</v>
      </c>
      <c r="F23" t="s">
        <v>35</v>
      </c>
      <c r="I23" t="s">
        <v>30</v>
      </c>
      <c r="J23" s="1">
        <f>140*27</f>
        <v>3780</v>
      </c>
      <c r="K23" t="s">
        <v>31</v>
      </c>
      <c r="N23" t="s">
        <v>32</v>
      </c>
    </row>
    <row r="24" spans="1:15">
      <c r="B24" t="s">
        <v>33</v>
      </c>
      <c r="D24" t="s">
        <v>34</v>
      </c>
      <c r="E24" s="1">
        <f>100*27</f>
        <v>2700</v>
      </c>
      <c r="F24" t="s">
        <v>57</v>
      </c>
    </row>
    <row r="25" spans="1:15">
      <c r="A25" t="s">
        <v>36</v>
      </c>
      <c r="B25" t="s">
        <v>37</v>
      </c>
      <c r="D25" t="s">
        <v>38</v>
      </c>
      <c r="H25" s="1" t="s">
        <v>39</v>
      </c>
    </row>
    <row r="26" spans="1:15">
      <c r="B26" t="s">
        <v>42</v>
      </c>
      <c r="D26" t="s">
        <v>40</v>
      </c>
      <c r="H26" s="1" t="s">
        <v>41</v>
      </c>
    </row>
    <row r="27" spans="1:15" ht="15.75" thickBot="1"/>
    <row r="28" spans="1:15">
      <c r="A28" s="5" t="s">
        <v>50</v>
      </c>
      <c r="B28" s="6"/>
      <c r="C28" s="6"/>
      <c r="D28" s="6"/>
      <c r="E28" s="6"/>
      <c r="F28" s="6"/>
      <c r="G28" s="6"/>
      <c r="H28" s="17"/>
      <c r="I28" s="6" t="s">
        <v>1</v>
      </c>
      <c r="J28" s="18">
        <v>27</v>
      </c>
      <c r="M28" s="1" t="s">
        <v>2</v>
      </c>
      <c r="O28" s="3">
        <v>25</v>
      </c>
    </row>
    <row r="29" spans="1:15">
      <c r="A29" s="7" t="s">
        <v>28</v>
      </c>
      <c r="B29" s="8"/>
      <c r="C29" s="8"/>
      <c r="D29" s="8" t="s">
        <v>29</v>
      </c>
      <c r="E29" s="9">
        <f>70*J28</f>
        <v>1890</v>
      </c>
      <c r="F29" s="8"/>
      <c r="G29" s="8"/>
      <c r="H29" s="9"/>
      <c r="I29" s="8"/>
      <c r="J29" s="10"/>
      <c r="M29" s="1">
        <f>70*O28</f>
        <v>1750</v>
      </c>
    </row>
    <row r="30" spans="1:15">
      <c r="A30" s="7" t="s">
        <v>33</v>
      </c>
      <c r="B30" s="8"/>
      <c r="C30" s="8"/>
      <c r="D30" s="8" t="s">
        <v>34</v>
      </c>
      <c r="E30" s="11">
        <f>100*J28</f>
        <v>2700</v>
      </c>
      <c r="F30" s="8"/>
      <c r="G30" s="8"/>
      <c r="H30" s="9"/>
      <c r="I30" s="8"/>
      <c r="J30" s="10"/>
      <c r="M30" s="1">
        <f>100*O28</f>
        <v>2500</v>
      </c>
    </row>
    <row r="31" spans="1:15">
      <c r="A31" s="7" t="s">
        <v>43</v>
      </c>
      <c r="B31" s="8"/>
      <c r="C31" s="8"/>
      <c r="D31" s="8"/>
      <c r="E31" s="11">
        <v>0</v>
      </c>
      <c r="F31" s="8"/>
      <c r="G31" s="8"/>
      <c r="H31" s="9"/>
      <c r="I31" s="8"/>
      <c r="J31" s="10"/>
      <c r="M31" s="1">
        <v>0</v>
      </c>
    </row>
    <row r="32" spans="1:15">
      <c r="A32" s="7" t="s">
        <v>54</v>
      </c>
      <c r="B32" s="8"/>
      <c r="C32" s="8"/>
      <c r="D32" s="8"/>
      <c r="E32" s="11">
        <v>25000</v>
      </c>
      <c r="F32" s="8" t="s">
        <v>58</v>
      </c>
      <c r="G32" s="8"/>
      <c r="H32" s="9"/>
      <c r="I32" s="8"/>
      <c r="J32" s="10"/>
      <c r="M32" s="1">
        <v>25000</v>
      </c>
    </row>
    <row r="33" spans="1:15">
      <c r="A33" s="7" t="s">
        <v>44</v>
      </c>
      <c r="B33" s="8"/>
      <c r="C33" s="8"/>
      <c r="D33" s="8"/>
      <c r="E33" s="9">
        <f>75*J28</f>
        <v>2025</v>
      </c>
      <c r="F33" s="8" t="s">
        <v>48</v>
      </c>
      <c r="G33" s="8"/>
      <c r="H33" s="9"/>
      <c r="I33" s="8"/>
      <c r="J33" s="10"/>
      <c r="M33" s="1">
        <f>75*O28</f>
        <v>1875</v>
      </c>
      <c r="N33" t="s">
        <v>48</v>
      </c>
    </row>
    <row r="34" spans="1:15">
      <c r="A34" s="7" t="s">
        <v>3</v>
      </c>
      <c r="B34" s="8"/>
      <c r="C34" s="8"/>
      <c r="D34" s="8"/>
      <c r="E34" s="9"/>
      <c r="F34" s="8"/>
      <c r="G34" s="8"/>
      <c r="H34" s="9"/>
      <c r="I34" s="8"/>
      <c r="J34" s="10"/>
    </row>
    <row r="35" spans="1:15">
      <c r="A35" s="7" t="s">
        <v>45</v>
      </c>
      <c r="B35" s="8"/>
      <c r="C35" s="8"/>
      <c r="D35" s="8"/>
      <c r="E35" s="9"/>
      <c r="F35" s="8"/>
      <c r="G35" s="8"/>
      <c r="H35" s="9"/>
      <c r="I35" s="8"/>
      <c r="J35" s="10"/>
    </row>
    <row r="36" spans="1:15">
      <c r="A36" s="7" t="s">
        <v>49</v>
      </c>
      <c r="B36" s="8"/>
      <c r="C36" s="8"/>
      <c r="D36" s="8"/>
      <c r="E36" s="9"/>
      <c r="F36" s="8"/>
      <c r="G36" s="8"/>
      <c r="H36" s="9"/>
      <c r="I36" s="8"/>
      <c r="J36" s="10"/>
    </row>
    <row r="37" spans="1:15">
      <c r="A37" s="7" t="s">
        <v>46</v>
      </c>
      <c r="B37" s="8"/>
      <c r="C37" s="8"/>
      <c r="D37" s="8" t="s">
        <v>47</v>
      </c>
      <c r="E37" s="9">
        <f>77*J28</f>
        <v>2079</v>
      </c>
      <c r="F37" s="8"/>
      <c r="G37" s="8"/>
      <c r="H37" s="9"/>
      <c r="I37" s="8"/>
      <c r="J37" s="10"/>
      <c r="M37" s="1">
        <f>77*O28</f>
        <v>1925</v>
      </c>
    </row>
    <row r="38" spans="1:15">
      <c r="A38" s="7"/>
      <c r="B38" s="8"/>
      <c r="C38" s="8"/>
      <c r="D38" s="8" t="s">
        <v>0</v>
      </c>
      <c r="E38" s="11">
        <f>SUM(E29:E37)</f>
        <v>33694</v>
      </c>
      <c r="F38" s="8"/>
      <c r="G38" s="8"/>
      <c r="H38" s="9"/>
      <c r="I38" s="8"/>
      <c r="J38" s="10"/>
      <c r="M38" s="1">
        <f>SUM(M29:M37)</f>
        <v>33050</v>
      </c>
    </row>
    <row r="39" spans="1:15">
      <c r="A39" s="12"/>
      <c r="B39" s="8"/>
      <c r="C39" s="8"/>
      <c r="D39" s="8"/>
      <c r="E39" s="8"/>
      <c r="F39" s="8"/>
      <c r="G39" s="8"/>
      <c r="H39" s="9"/>
      <c r="I39" s="8"/>
      <c r="J39" s="10"/>
    </row>
    <row r="40" spans="1:15">
      <c r="A40" s="12"/>
      <c r="B40" s="8"/>
      <c r="C40" s="8"/>
      <c r="D40" s="8"/>
      <c r="E40" s="8"/>
      <c r="F40" s="8"/>
      <c r="G40" s="8"/>
      <c r="H40" s="9"/>
      <c r="I40" s="8"/>
      <c r="J40" s="10"/>
    </row>
    <row r="41" spans="1:15">
      <c r="A41" s="12" t="s">
        <v>51</v>
      </c>
      <c r="B41" s="8"/>
      <c r="C41" s="8"/>
      <c r="D41" s="8"/>
      <c r="E41" s="8"/>
      <c r="F41" s="8"/>
      <c r="G41" s="8"/>
      <c r="H41" s="9"/>
      <c r="I41" s="8" t="s">
        <v>1</v>
      </c>
      <c r="J41" s="19">
        <v>27</v>
      </c>
      <c r="M41" s="1" t="s">
        <v>2</v>
      </c>
      <c r="O41" s="3">
        <v>25</v>
      </c>
    </row>
    <row r="42" spans="1:15">
      <c r="A42" s="7" t="s">
        <v>28</v>
      </c>
      <c r="B42" s="8"/>
      <c r="C42" s="8"/>
      <c r="D42" s="8" t="s">
        <v>30</v>
      </c>
      <c r="E42" s="9">
        <f>140*J41</f>
        <v>3780</v>
      </c>
      <c r="F42" s="8"/>
      <c r="G42" s="8"/>
      <c r="H42" s="9"/>
      <c r="I42" s="8"/>
      <c r="J42" s="10"/>
      <c r="M42" s="1">
        <f>140*O41</f>
        <v>3500</v>
      </c>
    </row>
    <row r="43" spans="1:15">
      <c r="A43" s="7" t="s">
        <v>33</v>
      </c>
      <c r="B43" s="8"/>
      <c r="C43" s="8"/>
      <c r="D43" s="8" t="s">
        <v>34</v>
      </c>
      <c r="E43" s="11">
        <f>100*J41</f>
        <v>2700</v>
      </c>
      <c r="F43" s="8"/>
      <c r="G43" s="8"/>
      <c r="H43" s="9"/>
      <c r="I43" s="8"/>
      <c r="J43" s="10"/>
      <c r="M43" s="1">
        <f>100*O41</f>
        <v>2500</v>
      </c>
    </row>
    <row r="44" spans="1:15">
      <c r="A44" s="7" t="s">
        <v>43</v>
      </c>
      <c r="B44" s="8"/>
      <c r="C44" s="8"/>
      <c r="D44" s="8"/>
      <c r="E44" s="11">
        <f>770*J41</f>
        <v>20790</v>
      </c>
      <c r="F44" s="8"/>
      <c r="G44" s="8"/>
      <c r="H44" s="9"/>
      <c r="I44" s="8"/>
      <c r="J44" s="10"/>
      <c r="M44" s="3">
        <f>770*O41</f>
        <v>19250</v>
      </c>
    </row>
    <row r="45" spans="1:15">
      <c r="A45" s="7" t="s">
        <v>54</v>
      </c>
      <c r="B45" s="8"/>
      <c r="C45" s="8"/>
      <c r="D45" s="8"/>
      <c r="E45" s="11">
        <v>25000</v>
      </c>
      <c r="F45" s="8" t="s">
        <v>58</v>
      </c>
      <c r="G45" s="8"/>
      <c r="H45" s="9"/>
      <c r="I45" s="8"/>
      <c r="J45" s="10"/>
      <c r="M45" s="1">
        <v>25000</v>
      </c>
    </row>
    <row r="46" spans="1:15">
      <c r="A46" s="7" t="s">
        <v>44</v>
      </c>
      <c r="B46" s="8"/>
      <c r="C46" s="8"/>
      <c r="D46" s="8"/>
      <c r="E46" s="9">
        <f>75*J41</f>
        <v>2025</v>
      </c>
      <c r="F46" s="8" t="s">
        <v>48</v>
      </c>
      <c r="G46" s="8"/>
      <c r="H46" s="9"/>
      <c r="I46" s="8"/>
      <c r="J46" s="10"/>
      <c r="M46" s="1">
        <f>75*O41</f>
        <v>1875</v>
      </c>
      <c r="N46" t="s">
        <v>48</v>
      </c>
    </row>
    <row r="47" spans="1:15">
      <c r="A47" s="7" t="s">
        <v>3</v>
      </c>
      <c r="B47" s="8"/>
      <c r="C47" s="8"/>
      <c r="D47" s="8"/>
      <c r="E47" s="9"/>
      <c r="F47" s="8"/>
      <c r="G47" s="8"/>
      <c r="H47" s="9"/>
      <c r="I47" s="8"/>
      <c r="J47" s="10"/>
    </row>
    <row r="48" spans="1:15">
      <c r="A48" s="7" t="s">
        <v>45</v>
      </c>
      <c r="B48" s="8"/>
      <c r="C48" s="8"/>
      <c r="D48" s="8"/>
      <c r="E48" s="9"/>
      <c r="F48" s="8"/>
      <c r="G48" s="8"/>
      <c r="H48" s="9"/>
      <c r="I48" s="8"/>
      <c r="J48" s="10"/>
    </row>
    <row r="49" spans="1:15">
      <c r="A49" s="7" t="s">
        <v>49</v>
      </c>
      <c r="B49" s="8"/>
      <c r="C49" s="8"/>
      <c r="D49" s="8"/>
      <c r="E49" s="9"/>
      <c r="F49" s="8"/>
      <c r="G49" s="8"/>
      <c r="H49" s="9"/>
      <c r="I49" s="8"/>
      <c r="J49" s="10"/>
    </row>
    <row r="50" spans="1:15">
      <c r="A50" s="7" t="s">
        <v>46</v>
      </c>
      <c r="B50" s="8"/>
      <c r="C50" s="8"/>
      <c r="D50" s="8" t="s">
        <v>47</v>
      </c>
      <c r="E50" s="9">
        <f>77*J41</f>
        <v>2079</v>
      </c>
      <c r="F50" s="8"/>
      <c r="G50" s="8"/>
      <c r="H50" s="9"/>
      <c r="I50" s="8"/>
      <c r="J50" s="10"/>
      <c r="M50" s="1">
        <f>77*O41</f>
        <v>1925</v>
      </c>
    </row>
    <row r="51" spans="1:15">
      <c r="A51" s="7"/>
      <c r="B51" s="8"/>
      <c r="C51" s="8"/>
      <c r="D51" s="8" t="s">
        <v>0</v>
      </c>
      <c r="E51" s="11">
        <f>SUM(E42:E50)</f>
        <v>56374</v>
      </c>
      <c r="F51" s="8"/>
      <c r="G51" s="8"/>
      <c r="H51" s="9"/>
      <c r="I51" s="8"/>
      <c r="J51" s="10"/>
      <c r="M51" s="1">
        <f>SUM(M42:M50)</f>
        <v>54050</v>
      </c>
    </row>
    <row r="52" spans="1:15">
      <c r="A52" s="7"/>
      <c r="B52" s="8"/>
      <c r="C52" s="8"/>
      <c r="D52" s="8"/>
      <c r="E52" s="11"/>
      <c r="F52" s="8"/>
      <c r="G52" s="8"/>
      <c r="H52" s="9"/>
      <c r="I52" s="8"/>
      <c r="J52" s="10"/>
    </row>
    <row r="53" spans="1:15">
      <c r="A53" s="7"/>
      <c r="B53" s="8"/>
      <c r="C53" s="8"/>
      <c r="D53" s="8"/>
      <c r="E53" s="11"/>
      <c r="F53" s="8"/>
      <c r="G53" s="8"/>
      <c r="H53" s="9"/>
      <c r="I53" s="8"/>
      <c r="J53" s="10"/>
    </row>
    <row r="54" spans="1:15">
      <c r="A54" s="12" t="s">
        <v>52</v>
      </c>
      <c r="B54" s="8"/>
      <c r="C54" s="8"/>
      <c r="D54" s="8"/>
      <c r="E54" s="8"/>
      <c r="F54" s="8"/>
      <c r="G54" s="8"/>
      <c r="H54" s="9"/>
      <c r="I54" s="8" t="s">
        <v>1</v>
      </c>
      <c r="J54" s="19">
        <v>27</v>
      </c>
      <c r="M54" s="1" t="s">
        <v>2</v>
      </c>
      <c r="O54" s="3">
        <v>25</v>
      </c>
    </row>
    <row r="55" spans="1:15">
      <c r="A55" s="7" t="s">
        <v>28</v>
      </c>
      <c r="B55" s="8"/>
      <c r="C55" s="8"/>
      <c r="D55" s="8"/>
      <c r="E55" s="11">
        <v>0</v>
      </c>
      <c r="F55" s="8"/>
      <c r="G55" s="8"/>
      <c r="H55" s="9"/>
      <c r="I55" s="8"/>
      <c r="J55" s="10"/>
      <c r="M55" s="1">
        <v>0</v>
      </c>
    </row>
    <row r="56" spans="1:15">
      <c r="A56" s="7" t="s">
        <v>33</v>
      </c>
      <c r="B56" s="8"/>
      <c r="C56" s="8"/>
      <c r="D56" s="8" t="s">
        <v>34</v>
      </c>
      <c r="E56" s="11">
        <f>100*J54</f>
        <v>2700</v>
      </c>
      <c r="F56" s="8"/>
      <c r="G56" s="8"/>
      <c r="H56" s="9"/>
      <c r="I56" s="8"/>
      <c r="J56" s="10"/>
      <c r="M56" s="1">
        <f>100*O54</f>
        <v>2500</v>
      </c>
    </row>
    <row r="57" spans="1:15">
      <c r="A57" s="7" t="s">
        <v>43</v>
      </c>
      <c r="B57" s="8"/>
      <c r="C57" s="8"/>
      <c r="D57" s="8"/>
      <c r="E57" s="11">
        <f>770*J54</f>
        <v>20790</v>
      </c>
      <c r="F57" s="8"/>
      <c r="G57" s="8"/>
      <c r="H57" s="9"/>
      <c r="I57" s="8"/>
      <c r="J57" s="10"/>
      <c r="M57" s="3">
        <f>770*O54</f>
        <v>19250</v>
      </c>
    </row>
    <row r="58" spans="1:15">
      <c r="A58" s="7" t="s">
        <v>54</v>
      </c>
      <c r="B58" s="8"/>
      <c r="C58" s="8"/>
      <c r="D58" s="8"/>
      <c r="E58" s="11">
        <v>25000</v>
      </c>
      <c r="F58" s="8" t="s">
        <v>58</v>
      </c>
      <c r="G58" s="8"/>
      <c r="H58" s="9"/>
      <c r="I58" s="8"/>
      <c r="J58" s="10"/>
      <c r="M58" s="1">
        <v>25000</v>
      </c>
    </row>
    <row r="59" spans="1:15">
      <c r="A59" s="7" t="s">
        <v>44</v>
      </c>
      <c r="B59" s="8"/>
      <c r="C59" s="8"/>
      <c r="D59" s="8"/>
      <c r="E59" s="9">
        <f>75*J54</f>
        <v>2025</v>
      </c>
      <c r="F59" s="8" t="s">
        <v>48</v>
      </c>
      <c r="G59" s="8"/>
      <c r="H59" s="9"/>
      <c r="I59" s="8"/>
      <c r="J59" s="10"/>
      <c r="M59" s="1">
        <f>75*O54</f>
        <v>1875</v>
      </c>
      <c r="N59" t="s">
        <v>48</v>
      </c>
    </row>
    <row r="60" spans="1:15">
      <c r="A60" s="7" t="s">
        <v>3</v>
      </c>
      <c r="B60" s="8"/>
      <c r="C60" s="8"/>
      <c r="D60" s="8"/>
      <c r="E60" s="9"/>
      <c r="F60" s="8"/>
      <c r="G60" s="8"/>
      <c r="H60" s="9"/>
      <c r="I60" s="8"/>
      <c r="J60" s="10"/>
    </row>
    <row r="61" spans="1:15">
      <c r="A61" s="7" t="s">
        <v>45</v>
      </c>
      <c r="B61" s="8"/>
      <c r="C61" s="8"/>
      <c r="D61" s="8"/>
      <c r="E61" s="9"/>
      <c r="F61" s="8"/>
      <c r="G61" s="8"/>
      <c r="H61" s="9"/>
      <c r="I61" s="8"/>
      <c r="J61" s="10"/>
    </row>
    <row r="62" spans="1:15">
      <c r="A62" s="7" t="s">
        <v>49</v>
      </c>
      <c r="B62" s="8"/>
      <c r="C62" s="8"/>
      <c r="D62" s="8"/>
      <c r="E62" s="9"/>
      <c r="F62" s="8"/>
      <c r="G62" s="8"/>
      <c r="H62" s="9"/>
      <c r="I62" s="8"/>
      <c r="J62" s="10"/>
    </row>
    <row r="63" spans="1:15">
      <c r="A63" s="7" t="s">
        <v>46</v>
      </c>
      <c r="B63" s="8"/>
      <c r="C63" s="8"/>
      <c r="D63" s="8" t="s">
        <v>47</v>
      </c>
      <c r="E63" s="9">
        <f>77*J54</f>
        <v>2079</v>
      </c>
      <c r="F63" s="8"/>
      <c r="G63" s="8"/>
      <c r="H63" s="9"/>
      <c r="I63" s="8"/>
      <c r="J63" s="10"/>
      <c r="M63" s="1">
        <f>77*O54</f>
        <v>1925</v>
      </c>
    </row>
    <row r="64" spans="1:15" ht="15.75" thickBot="1">
      <c r="A64" s="13"/>
      <c r="B64" s="14"/>
      <c r="C64" s="14"/>
      <c r="D64" s="14" t="s">
        <v>0</v>
      </c>
      <c r="E64" s="15">
        <f>SUM(E55:E63)</f>
        <v>52594</v>
      </c>
      <c r="F64" s="14"/>
      <c r="G64" s="14"/>
      <c r="H64" s="20"/>
      <c r="I64" s="14"/>
      <c r="J64" s="16"/>
      <c r="M64" s="1">
        <f>SUM(M55:M63)</f>
        <v>50550</v>
      </c>
    </row>
    <row r="65" spans="5:5">
      <c r="E65" s="3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MS kadeti 8-12 2017</vt:lpstr>
    </vt:vector>
  </TitlesOfParts>
  <Company>Doma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GMVoko</dc:creator>
  <cp:lastModifiedBy>GMVoko</cp:lastModifiedBy>
  <cp:lastPrinted>2015-10-02T20:10:05Z</cp:lastPrinted>
  <dcterms:created xsi:type="dcterms:W3CDTF">2012-01-23T00:41:52Z</dcterms:created>
  <dcterms:modified xsi:type="dcterms:W3CDTF">2017-04-21T12:33:23Z</dcterms:modified>
</cp:coreProperties>
</file>