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610" windowHeight="11640"/>
  </bookViews>
  <sheets>
    <sheet name="MS kadeti 8-12 2017" sheetId="21" r:id="rId1"/>
  </sheets>
  <calcPr calcId="124519"/>
</workbook>
</file>

<file path=xl/calcChain.xml><?xml version="1.0" encoding="utf-8"?>
<calcChain xmlns="http://schemas.openxmlformats.org/spreadsheetml/2006/main">
  <c r="M63" i="21"/>
  <c r="E63"/>
  <c r="M61"/>
  <c r="E61"/>
  <c r="M51"/>
  <c r="E51"/>
  <c r="M49"/>
  <c r="E49"/>
  <c r="M40"/>
  <c r="E40"/>
  <c r="H25"/>
  <c r="H26"/>
  <c r="H27"/>
  <c r="H20"/>
  <c r="H21"/>
  <c r="H22"/>
  <c r="H17"/>
  <c r="H16"/>
  <c r="H15"/>
  <c r="H14"/>
  <c r="H9"/>
  <c r="H10"/>
  <c r="H11"/>
  <c r="J29"/>
  <c r="E29"/>
  <c r="E47"/>
  <c r="E36"/>
  <c r="M47" l="1"/>
  <c r="M36"/>
  <c r="M60"/>
  <c r="E60"/>
  <c r="M48"/>
  <c r="E48"/>
  <c r="E55" s="1"/>
  <c r="M37"/>
  <c r="E37"/>
  <c r="E44" s="1"/>
  <c r="E30"/>
  <c r="M44" l="1"/>
  <c r="M55"/>
  <c r="M67"/>
  <c r="E67"/>
</calcChain>
</file>

<file path=xl/sharedStrings.xml><?xml version="1.0" encoding="utf-8"?>
<sst xmlns="http://schemas.openxmlformats.org/spreadsheetml/2006/main" count="119" uniqueCount="64">
  <si>
    <t>celkem</t>
  </si>
  <si>
    <t>kurs odhad 1 euro</t>
  </si>
  <si>
    <t>hypoteticky 1 euro</t>
  </si>
  <si>
    <t>Doprava po ČR</t>
  </si>
  <si>
    <t>3lůžkový pokoj</t>
  </si>
  <si>
    <t>2lůžkový pokoj</t>
  </si>
  <si>
    <t>1lůžkový pokoj</t>
  </si>
  <si>
    <t>plná penze</t>
  </si>
  <si>
    <t>67 €/ day per person</t>
  </si>
  <si>
    <t>75 €/ day per person</t>
  </si>
  <si>
    <t>61 €/ day per person</t>
  </si>
  <si>
    <t>62 €/ day per person</t>
  </si>
  <si>
    <t>52 €/ day per person</t>
  </si>
  <si>
    <t>90 €/ day per person</t>
  </si>
  <si>
    <t>FIDE entry fee</t>
  </si>
  <si>
    <t>za každého extra hráče</t>
  </si>
  <si>
    <t>Organizers fee</t>
  </si>
  <si>
    <t>100 euro</t>
  </si>
  <si>
    <t>za každého reprezentanta</t>
  </si>
  <si>
    <t>Doprava:</t>
  </si>
  <si>
    <t>oficiální letiště</t>
  </si>
  <si>
    <t>alternativa</t>
  </si>
  <si>
    <t>Diety cesta</t>
  </si>
  <si>
    <t>Cestovní pojištění</t>
  </si>
  <si>
    <t>Náklady reprezentanta</t>
  </si>
  <si>
    <t>Náklady extra hráče</t>
  </si>
  <si>
    <t>Náklady doprovodu</t>
  </si>
  <si>
    <t>letenka</t>
  </si>
  <si>
    <t>Rozpočet ME mládeže (8-18) - Mamaia, Rumunsko, 3. - 16. září 2017</t>
  </si>
  <si>
    <t>Ubytování Oficiální hotel je pro oficiální výpravu povinný, podmínka nutná pro akreditaci. Ubytování je vhodné objednat co nejdříve:</t>
  </si>
  <si>
    <t>65 euro</t>
  </si>
  <si>
    <t>ECU entry fee</t>
  </si>
  <si>
    <t>130 euro</t>
  </si>
  <si>
    <t>Constanta airport</t>
  </si>
  <si>
    <t>Bukurešť int.airport</t>
  </si>
  <si>
    <t>2 h 30 min po dálnici, doprava pořadateli za 60 euro obě cesty. Letecky příznivé - přímé, krátké a cenově příznivé lety - tato forma dopravy má zjevné výhody!</t>
  </si>
  <si>
    <t>za každého člena výpravy (vedoucí výpravy, trenér, reprezentant, extra hráč, doprovod). Zahnuje dopravu z místního letiště, akreditaci a další výdaje pořadatele. Zaplatit s přihláškou</t>
  </si>
  <si>
    <t>V místě soutěže, doprava pořadateli zdarma obě cesty ve dnesch 4.9. a 15.9. Letecky dost problematicky dostupné, vesměs lety přes Istambul - cenově a časově nepříznivé!</t>
  </si>
  <si>
    <t>zaplatit na účet ECU před zahájením soutěže</t>
  </si>
  <si>
    <t>Hotelový komplex Phoenicia Resort 4 stars - ceny pro ubytování na celý pobyt</t>
  </si>
  <si>
    <t>Luxury</t>
  </si>
  <si>
    <t>Holiday 4* - apartmány 2 pokojové a 3 pokojové</t>
  </si>
  <si>
    <t>66 €/ day per person</t>
  </si>
  <si>
    <t>přílet 4. září do večera (zahájení 20:00, technical meeting 5.9. v 10:00, 1.kolo 5.9. v 15:00). Odlet 15. září přes den, nebo 14. září po 22. hodině. 10. září je volný den, dvoukola nejsou. Předpoklad 11 nocí.</t>
  </si>
  <si>
    <r>
      <t xml:space="preserve">Pořadatel hradí ubytování s plnou penzí všem oficiálním reprezentantům a 1 doprovázejícímu trenérovi s platnou licencí minimálně trenéra FIDE od </t>
    </r>
    <r>
      <rPr>
        <b/>
        <u/>
        <sz val="11"/>
        <color theme="1"/>
        <rFont val="Calibri"/>
        <family val="2"/>
        <charset val="238"/>
        <scheme val="minor"/>
      </rPr>
      <t>večeře</t>
    </r>
    <r>
      <rPr>
        <sz val="11"/>
        <color theme="1"/>
        <rFont val="Calibri"/>
        <family val="2"/>
        <charset val="238"/>
        <scheme val="minor"/>
      </rPr>
      <t xml:space="preserve"> 4.9. do </t>
    </r>
    <r>
      <rPr>
        <b/>
        <u/>
        <sz val="11"/>
        <color theme="1"/>
        <rFont val="Calibri"/>
        <family val="2"/>
        <charset val="238"/>
        <scheme val="minor"/>
      </rPr>
      <t>oběda</t>
    </r>
    <r>
      <rPr>
        <sz val="11"/>
        <color theme="1"/>
        <rFont val="Calibri"/>
        <family val="2"/>
        <charset val="238"/>
        <scheme val="minor"/>
      </rPr>
      <t xml:space="preserve"> 15.9. ve dvoulůžkových pokojích kategorie </t>
    </r>
    <r>
      <rPr>
        <b/>
        <u/>
        <sz val="11"/>
        <color theme="1"/>
        <rFont val="Calibri"/>
        <family val="2"/>
        <charset val="238"/>
        <scheme val="minor"/>
      </rPr>
      <t>Standard</t>
    </r>
    <r>
      <rPr>
        <sz val="11"/>
        <color theme="1"/>
        <rFont val="Calibri"/>
        <family val="2"/>
        <charset val="238"/>
        <scheme val="minor"/>
      </rPr>
      <t>. Rezervace ubytování bude potvrzena až po provedení předepsaných plateb v minimální výši 100 euro na účastníka.</t>
    </r>
  </si>
  <si>
    <t>3 os. dvoupokojový ap</t>
  </si>
  <si>
    <t>4 os. Trojpokojový ap</t>
  </si>
  <si>
    <t>4 os. dvoupokojový ap</t>
  </si>
  <si>
    <t>59 €/ day per person</t>
  </si>
  <si>
    <t>5 os. Trojpokojový ap</t>
  </si>
  <si>
    <t>Amiral 4* a Comandor 4*</t>
  </si>
  <si>
    <t>3lůžkový pokoj standard</t>
  </si>
  <si>
    <t>2lůžkový pokoj standard</t>
  </si>
  <si>
    <t>1lůžkový pokoj standard</t>
  </si>
  <si>
    <t>56 €/ day per person</t>
  </si>
  <si>
    <t>Orfeu 3* a Perla 3*</t>
  </si>
  <si>
    <t>70 €/ day per person</t>
  </si>
  <si>
    <t>49 €/ day per person</t>
  </si>
  <si>
    <t>Přihlášky a platby do 3. července. Rumunsko je členem EU, pro pobyt do 90 dnů nejsou požadovány žádné formality. Doporučujeme pas platný ještě 6 měsíců. Platby nevracejí!</t>
  </si>
  <si>
    <t>ubytování 11 nocí dvojlůžko</t>
  </si>
  <si>
    <t>Doprava z letiště 0 / 60 euro</t>
  </si>
  <si>
    <t>asi ano</t>
  </si>
  <si>
    <t>odhad</t>
  </si>
  <si>
    <t>Výprava ŠSČR: 3 trenéři a Reprezentanti ČR: předběžně H12 = Richard Stalmach personal right z ME 2016, dále H18 = Jan Vykouk, D18 = Natálie Kaňáková, H16 = ?, D16 = ?, H14 = Jakub Voříšek, D14 = Anna Marie Koubová, H12 =  Vojtěch Dudek, D12 = ?, H10 = ?, D10 = ?, H8 = ?, D8 = ?. Extra hráči = ?. Doprovod = ?</t>
  </si>
</sst>
</file>

<file path=xl/styles.xml><?xml version="1.0" encoding="utf-8"?>
<styleSheet xmlns="http://schemas.openxmlformats.org/spreadsheetml/2006/main">
  <numFmts count="2">
    <numFmt numFmtId="6" formatCode="#,##0\ &quot;Kč&quot;;[Red]\-#,##0\ &quot;Kč&quot;"/>
    <numFmt numFmtId="164" formatCode="#,##0\ &quot;Kč&quot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6" fontId="0" fillId="0" borderId="0" xfId="0" applyNumberFormat="1"/>
    <xf numFmtId="0" fontId="2" fillId="0" borderId="0" xfId="0" applyFont="1"/>
    <xf numFmtId="164" fontId="1" fillId="0" borderId="0" xfId="0" applyNumberFormat="1" applyFont="1"/>
    <xf numFmtId="0" fontId="2" fillId="0" borderId="1" xfId="0" applyFont="1" applyBorder="1"/>
    <xf numFmtId="0" fontId="0" fillId="0" borderId="2" xfId="0" applyBorder="1"/>
    <xf numFmtId="164" fontId="0" fillId="0" borderId="2" xfId="0" applyNumberFormat="1" applyBorder="1"/>
    <xf numFmtId="6" fontId="0" fillId="0" borderId="3" xfId="0" applyNumberFormat="1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0" fontId="0" fillId="0" borderId="5" xfId="0" applyBorder="1"/>
    <xf numFmtId="6" fontId="0" fillId="0" borderId="0" xfId="0" applyNumberFormat="1" applyBorder="1"/>
    <xf numFmtId="0" fontId="2" fillId="0" borderId="4" xfId="0" applyFont="1" applyBorder="1"/>
    <xf numFmtId="6" fontId="0" fillId="0" borderId="5" xfId="0" applyNumberFormat="1" applyBorder="1"/>
    <xf numFmtId="0" fontId="0" fillId="0" borderId="6" xfId="0" applyBorder="1"/>
    <xf numFmtId="0" fontId="0" fillId="0" borderId="7" xfId="0" applyBorder="1"/>
    <xf numFmtId="6" fontId="0" fillId="0" borderId="7" xfId="0" applyNumberFormat="1" applyBorder="1"/>
    <xf numFmtId="164" fontId="0" fillId="0" borderId="7" xfId="0" applyNumberFormat="1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topLeftCell="A31" workbookViewId="0">
      <selection activeCell="A4" sqref="A4"/>
    </sheetView>
  </sheetViews>
  <sheetFormatPr defaultRowHeight="15"/>
  <cols>
    <col min="3" max="3" width="13.140625" customWidth="1"/>
    <col min="5" max="5" width="10.140625" customWidth="1"/>
    <col min="7" max="7" width="12.42578125" customWidth="1"/>
    <col min="8" max="8" width="12.42578125" style="1" customWidth="1"/>
    <col min="9" max="9" width="17.42578125" customWidth="1"/>
    <col min="13" max="13" width="10.5703125" style="1" customWidth="1"/>
  </cols>
  <sheetData>
    <row r="1" spans="1:8">
      <c r="A1" s="2" t="s">
        <v>28</v>
      </c>
    </row>
    <row r="2" spans="1:8">
      <c r="A2" s="4"/>
    </row>
    <row r="3" spans="1:8">
      <c r="A3" t="s">
        <v>43</v>
      </c>
    </row>
    <row r="4" spans="1:8">
      <c r="A4" t="s">
        <v>63</v>
      </c>
    </row>
    <row r="5" spans="1:8">
      <c r="A5" t="s">
        <v>58</v>
      </c>
    </row>
    <row r="6" spans="1:8">
      <c r="A6" t="s">
        <v>29</v>
      </c>
    </row>
    <row r="7" spans="1:8">
      <c r="B7" t="s">
        <v>39</v>
      </c>
    </row>
    <row r="8" spans="1:8">
      <c r="B8" t="s">
        <v>40</v>
      </c>
    </row>
    <row r="9" spans="1:8">
      <c r="B9" t="s">
        <v>4</v>
      </c>
      <c r="D9" t="s">
        <v>7</v>
      </c>
      <c r="F9" t="s">
        <v>10</v>
      </c>
      <c r="H9" s="1">
        <f>11*61*27</f>
        <v>18117</v>
      </c>
    </row>
    <row r="10" spans="1:8">
      <c r="B10" t="s">
        <v>5</v>
      </c>
      <c r="D10" t="s">
        <v>7</v>
      </c>
      <c r="F10" t="s">
        <v>42</v>
      </c>
      <c r="H10" s="1">
        <f>11*66*27</f>
        <v>19602</v>
      </c>
    </row>
    <row r="11" spans="1:8">
      <c r="B11" t="s">
        <v>6</v>
      </c>
      <c r="D11" t="s">
        <v>7</v>
      </c>
      <c r="F11" t="s">
        <v>13</v>
      </c>
      <c r="H11" s="1">
        <f>11*90*27</f>
        <v>26730</v>
      </c>
    </row>
    <row r="13" spans="1:8">
      <c r="B13" t="s">
        <v>41</v>
      </c>
    </row>
    <row r="14" spans="1:8">
      <c r="B14" t="s">
        <v>45</v>
      </c>
      <c r="D14" t="s">
        <v>7</v>
      </c>
      <c r="F14" t="s">
        <v>11</v>
      </c>
      <c r="H14" s="1">
        <f>11*62*27</f>
        <v>18414</v>
      </c>
    </row>
    <row r="15" spans="1:8">
      <c r="B15" t="s">
        <v>47</v>
      </c>
      <c r="D15" t="s">
        <v>7</v>
      </c>
      <c r="F15" t="s">
        <v>48</v>
      </c>
      <c r="H15" s="1">
        <f>11*59*27</f>
        <v>17523</v>
      </c>
    </row>
    <row r="16" spans="1:8">
      <c r="B16" t="s">
        <v>46</v>
      </c>
      <c r="D16" t="s">
        <v>7</v>
      </c>
      <c r="F16" t="s">
        <v>8</v>
      </c>
      <c r="H16" s="1">
        <f>11*67*27</f>
        <v>19899</v>
      </c>
    </row>
    <row r="17" spans="1:14">
      <c r="B17" t="s">
        <v>49</v>
      </c>
      <c r="D17" t="s">
        <v>7</v>
      </c>
      <c r="F17" t="s">
        <v>48</v>
      </c>
      <c r="H17" s="1">
        <f>11*59*27</f>
        <v>17523</v>
      </c>
    </row>
    <row r="19" spans="1:14">
      <c r="B19" t="s">
        <v>50</v>
      </c>
    </row>
    <row r="20" spans="1:14">
      <c r="B20" t="s">
        <v>51</v>
      </c>
      <c r="D20" t="s">
        <v>7</v>
      </c>
      <c r="F20" t="s">
        <v>54</v>
      </c>
      <c r="H20" s="1">
        <f>11*56*27</f>
        <v>16632</v>
      </c>
    </row>
    <row r="21" spans="1:14">
      <c r="B21" s="2" t="s">
        <v>52</v>
      </c>
      <c r="C21" s="2"/>
      <c r="D21" s="2" t="s">
        <v>7</v>
      </c>
      <c r="E21" s="2"/>
      <c r="F21" s="2" t="s">
        <v>48</v>
      </c>
      <c r="G21" s="2"/>
      <c r="H21" s="5">
        <f>11*59*27</f>
        <v>17523</v>
      </c>
    </row>
    <row r="22" spans="1:14">
      <c r="B22" t="s">
        <v>53</v>
      </c>
      <c r="D22" t="s">
        <v>7</v>
      </c>
      <c r="F22" t="s">
        <v>9</v>
      </c>
      <c r="H22" s="1">
        <f>11*75*27</f>
        <v>22275</v>
      </c>
    </row>
    <row r="24" spans="1:14">
      <c r="B24" t="s">
        <v>55</v>
      </c>
    </row>
    <row r="25" spans="1:14">
      <c r="B25" t="s">
        <v>4</v>
      </c>
      <c r="D25" t="s">
        <v>7</v>
      </c>
      <c r="F25" t="s">
        <v>57</v>
      </c>
      <c r="H25" s="1">
        <f>11*49*27</f>
        <v>14553</v>
      </c>
    </row>
    <row r="26" spans="1:14">
      <c r="B26" t="s">
        <v>5</v>
      </c>
      <c r="D26" t="s">
        <v>7</v>
      </c>
      <c r="F26" t="s">
        <v>12</v>
      </c>
      <c r="H26" s="1">
        <f>11*52*27</f>
        <v>15444</v>
      </c>
    </row>
    <row r="27" spans="1:14">
      <c r="B27" t="s">
        <v>6</v>
      </c>
      <c r="D27" t="s">
        <v>7</v>
      </c>
      <c r="F27" t="s">
        <v>56</v>
      </c>
      <c r="H27" s="1">
        <f>11*70*27</f>
        <v>20790</v>
      </c>
    </row>
    <row r="28" spans="1:14">
      <c r="A28" t="s">
        <v>44</v>
      </c>
    </row>
    <row r="29" spans="1:14">
      <c r="B29" t="s">
        <v>31</v>
      </c>
      <c r="D29" t="s">
        <v>30</v>
      </c>
      <c r="E29" s="1">
        <f>65*27</f>
        <v>1755</v>
      </c>
      <c r="F29" t="s">
        <v>18</v>
      </c>
      <c r="I29" t="s">
        <v>32</v>
      </c>
      <c r="J29" s="1">
        <f>130*27</f>
        <v>3510</v>
      </c>
      <c r="K29" t="s">
        <v>15</v>
      </c>
      <c r="N29" t="s">
        <v>38</v>
      </c>
    </row>
    <row r="30" spans="1:14">
      <c r="B30" t="s">
        <v>16</v>
      </c>
      <c r="D30" t="s">
        <v>17</v>
      </c>
      <c r="E30" s="1">
        <f>100*27</f>
        <v>2700</v>
      </c>
      <c r="F30" t="s">
        <v>36</v>
      </c>
    </row>
    <row r="31" spans="1:14">
      <c r="A31" t="s">
        <v>19</v>
      </c>
      <c r="B31" t="s">
        <v>20</v>
      </c>
      <c r="D31" t="s">
        <v>33</v>
      </c>
      <c r="H31" s="1" t="s">
        <v>37</v>
      </c>
    </row>
    <row r="32" spans="1:14">
      <c r="B32" t="s">
        <v>21</v>
      </c>
      <c r="D32" t="s">
        <v>34</v>
      </c>
      <c r="H32" s="1" t="s">
        <v>35</v>
      </c>
    </row>
    <row r="34" spans="1:15" ht="15.75" thickBot="1"/>
    <row r="35" spans="1:15">
      <c r="A35" s="6" t="s">
        <v>24</v>
      </c>
      <c r="B35" s="7"/>
      <c r="C35" s="7"/>
      <c r="D35" s="7"/>
      <c r="E35" s="7"/>
      <c r="F35" s="7"/>
      <c r="G35" s="7"/>
      <c r="H35" s="8"/>
      <c r="I35" s="7" t="s">
        <v>1</v>
      </c>
      <c r="J35" s="9">
        <v>27</v>
      </c>
      <c r="M35" s="1" t="s">
        <v>2</v>
      </c>
      <c r="O35" s="3">
        <v>25</v>
      </c>
    </row>
    <row r="36" spans="1:15">
      <c r="A36" s="10" t="s">
        <v>31</v>
      </c>
      <c r="B36" s="11"/>
      <c r="C36" s="11"/>
      <c r="D36" s="11" t="s">
        <v>30</v>
      </c>
      <c r="E36" s="12">
        <f>65*J35</f>
        <v>1755</v>
      </c>
      <c r="F36" s="11"/>
      <c r="G36" s="11"/>
      <c r="H36" s="12"/>
      <c r="I36" s="11"/>
      <c r="J36" s="13"/>
      <c r="M36" s="1">
        <f>70*O35</f>
        <v>1750</v>
      </c>
    </row>
    <row r="37" spans="1:15">
      <c r="A37" s="10" t="s">
        <v>16</v>
      </c>
      <c r="B37" s="11"/>
      <c r="C37" s="11"/>
      <c r="D37" s="11" t="s">
        <v>17</v>
      </c>
      <c r="E37" s="14">
        <f>100*J35</f>
        <v>2700</v>
      </c>
      <c r="F37" s="11"/>
      <c r="G37" s="11"/>
      <c r="H37" s="12"/>
      <c r="I37" s="11"/>
      <c r="J37" s="13"/>
      <c r="M37" s="1">
        <f>100*O35</f>
        <v>2500</v>
      </c>
    </row>
    <row r="38" spans="1:15">
      <c r="A38" s="10" t="s">
        <v>59</v>
      </c>
      <c r="B38" s="11"/>
      <c r="C38" s="11"/>
      <c r="D38" s="11"/>
      <c r="E38" s="14">
        <v>0</v>
      </c>
      <c r="F38" s="11"/>
      <c r="G38" s="11"/>
      <c r="H38" s="12"/>
      <c r="I38" s="11"/>
      <c r="J38" s="13"/>
      <c r="M38" s="1">
        <v>0</v>
      </c>
    </row>
    <row r="39" spans="1:15">
      <c r="A39" s="10" t="s">
        <v>27</v>
      </c>
      <c r="B39" s="11"/>
      <c r="C39" s="11"/>
      <c r="D39" s="11"/>
      <c r="E39" s="14">
        <v>5000</v>
      </c>
      <c r="F39" s="11" t="s">
        <v>62</v>
      </c>
      <c r="G39" s="11"/>
      <c r="H39" s="12"/>
      <c r="I39" s="11"/>
      <c r="J39" s="13"/>
      <c r="M39" s="1">
        <v>5000</v>
      </c>
      <c r="N39" t="s">
        <v>62</v>
      </c>
    </row>
    <row r="40" spans="1:15">
      <c r="A40" s="10" t="s">
        <v>60</v>
      </c>
      <c r="B40" s="11"/>
      <c r="C40" s="11"/>
      <c r="D40" s="11"/>
      <c r="E40" s="12">
        <f>60*J35</f>
        <v>1620</v>
      </c>
      <c r="F40" s="11" t="s">
        <v>61</v>
      </c>
      <c r="G40" s="11"/>
      <c r="H40" s="12"/>
      <c r="I40" s="11"/>
      <c r="J40" s="13"/>
      <c r="M40" s="1">
        <f>60*O35</f>
        <v>1500</v>
      </c>
      <c r="N40" t="s">
        <v>61</v>
      </c>
    </row>
    <row r="41" spans="1:15">
      <c r="A41" s="10" t="s">
        <v>3</v>
      </c>
      <c r="B41" s="11"/>
      <c r="C41" s="11"/>
      <c r="D41" s="11"/>
      <c r="E41" s="12"/>
      <c r="F41" s="11"/>
      <c r="G41" s="11"/>
      <c r="H41" s="12"/>
      <c r="I41" s="11"/>
      <c r="J41" s="13"/>
    </row>
    <row r="42" spans="1:15">
      <c r="A42" s="10" t="s">
        <v>22</v>
      </c>
      <c r="B42" s="11"/>
      <c r="C42" s="11"/>
      <c r="D42" s="11"/>
      <c r="E42" s="12">
        <v>0</v>
      </c>
      <c r="F42" s="11"/>
      <c r="G42" s="11"/>
      <c r="H42" s="12"/>
      <c r="I42" s="11"/>
      <c r="J42" s="13"/>
    </row>
    <row r="43" spans="1:15">
      <c r="A43" s="10" t="s">
        <v>23</v>
      </c>
      <c r="B43" s="11"/>
      <c r="C43" s="11"/>
      <c r="D43" s="11"/>
      <c r="E43" s="12"/>
      <c r="F43" s="11"/>
      <c r="G43" s="11"/>
      <c r="H43" s="12"/>
      <c r="I43" s="11"/>
      <c r="J43" s="13"/>
    </row>
    <row r="44" spans="1:15">
      <c r="A44" s="10"/>
      <c r="B44" s="11"/>
      <c r="C44" s="11"/>
      <c r="D44" s="11" t="s">
        <v>0</v>
      </c>
      <c r="E44" s="14">
        <f>SUM(E36:E43)</f>
        <v>11075</v>
      </c>
      <c r="F44" s="11"/>
      <c r="G44" s="11"/>
      <c r="H44" s="12"/>
      <c r="I44" s="11"/>
      <c r="J44" s="13"/>
      <c r="M44" s="1">
        <f>SUM(M36:M43)</f>
        <v>10750</v>
      </c>
    </row>
    <row r="45" spans="1:15">
      <c r="A45" s="15"/>
      <c r="B45" s="11"/>
      <c r="C45" s="11"/>
      <c r="D45" s="11"/>
      <c r="E45" s="11"/>
      <c r="F45" s="11"/>
      <c r="G45" s="11"/>
      <c r="H45" s="12"/>
      <c r="I45" s="11"/>
      <c r="J45" s="13"/>
    </row>
    <row r="46" spans="1:15">
      <c r="A46" s="15" t="s">
        <v>25</v>
      </c>
      <c r="B46" s="11"/>
      <c r="C46" s="11"/>
      <c r="D46" s="11"/>
      <c r="E46" s="11"/>
      <c r="F46" s="11"/>
      <c r="G46" s="11"/>
      <c r="H46" s="12"/>
      <c r="I46" s="11" t="s">
        <v>1</v>
      </c>
      <c r="J46" s="16">
        <v>27</v>
      </c>
      <c r="M46" s="1" t="s">
        <v>2</v>
      </c>
      <c r="O46" s="3">
        <v>25</v>
      </c>
    </row>
    <row r="47" spans="1:15">
      <c r="A47" s="10" t="s">
        <v>31</v>
      </c>
      <c r="B47" s="11"/>
      <c r="C47" s="11"/>
      <c r="D47" s="11" t="s">
        <v>32</v>
      </c>
      <c r="E47" s="12">
        <f>130*J46</f>
        <v>3510</v>
      </c>
      <c r="F47" s="11"/>
      <c r="G47" s="11"/>
      <c r="H47" s="12"/>
      <c r="I47" s="11"/>
      <c r="J47" s="13"/>
      <c r="M47" s="1">
        <f>140*O46</f>
        <v>3500</v>
      </c>
    </row>
    <row r="48" spans="1:15">
      <c r="A48" s="10" t="s">
        <v>16</v>
      </c>
      <c r="B48" s="11"/>
      <c r="C48" s="11"/>
      <c r="D48" s="11" t="s">
        <v>17</v>
      </c>
      <c r="E48" s="14">
        <f>100*J46</f>
        <v>2700</v>
      </c>
      <c r="F48" s="11"/>
      <c r="G48" s="11"/>
      <c r="H48" s="12"/>
      <c r="I48" s="11"/>
      <c r="J48" s="13"/>
      <c r="M48" s="1">
        <f>100*O46</f>
        <v>2500</v>
      </c>
    </row>
    <row r="49" spans="1:15">
      <c r="A49" s="10" t="s">
        <v>59</v>
      </c>
      <c r="B49" s="11"/>
      <c r="C49" s="11"/>
      <c r="D49" s="11"/>
      <c r="E49" s="14">
        <f>11*59*J46</f>
        <v>17523</v>
      </c>
      <c r="F49" s="11"/>
      <c r="G49" s="11"/>
      <c r="H49" s="12"/>
      <c r="I49" s="11"/>
      <c r="J49" s="13"/>
      <c r="M49" s="3">
        <f>11*59*O46</f>
        <v>16225</v>
      </c>
    </row>
    <row r="50" spans="1:15">
      <c r="A50" s="10" t="s">
        <v>27</v>
      </c>
      <c r="B50" s="11"/>
      <c r="C50" s="11"/>
      <c r="D50" s="11"/>
      <c r="E50" s="14">
        <v>5000</v>
      </c>
      <c r="F50" s="11" t="s">
        <v>62</v>
      </c>
      <c r="G50" s="11"/>
      <c r="H50" s="12"/>
      <c r="I50" s="11"/>
      <c r="J50" s="13"/>
      <c r="M50" s="1">
        <v>5000</v>
      </c>
      <c r="N50" t="s">
        <v>62</v>
      </c>
    </row>
    <row r="51" spans="1:15">
      <c r="A51" s="10" t="s">
        <v>60</v>
      </c>
      <c r="B51" s="11"/>
      <c r="C51" s="11"/>
      <c r="D51" s="11"/>
      <c r="E51" s="12">
        <f>60*J46</f>
        <v>1620</v>
      </c>
      <c r="F51" s="11" t="s">
        <v>61</v>
      </c>
      <c r="G51" s="11"/>
      <c r="H51" s="12"/>
      <c r="I51" s="11"/>
      <c r="J51" s="13"/>
      <c r="M51" s="1">
        <f>60*O46</f>
        <v>1500</v>
      </c>
      <c r="N51" t="s">
        <v>61</v>
      </c>
    </row>
    <row r="52" spans="1:15">
      <c r="A52" s="10" t="s">
        <v>3</v>
      </c>
      <c r="B52" s="11"/>
      <c r="C52" s="11"/>
      <c r="D52" s="11"/>
      <c r="E52" s="12"/>
      <c r="F52" s="11"/>
      <c r="G52" s="11"/>
      <c r="H52" s="12"/>
      <c r="I52" s="11"/>
      <c r="J52" s="13"/>
    </row>
    <row r="53" spans="1:15">
      <c r="A53" s="10" t="s">
        <v>22</v>
      </c>
      <c r="B53" s="11"/>
      <c r="C53" s="11"/>
      <c r="D53" s="11"/>
      <c r="E53" s="12"/>
      <c r="F53" s="11"/>
      <c r="G53" s="11"/>
      <c r="H53" s="12"/>
      <c r="I53" s="11"/>
      <c r="J53" s="13"/>
    </row>
    <row r="54" spans="1:15">
      <c r="A54" s="10" t="s">
        <v>23</v>
      </c>
      <c r="B54" s="11"/>
      <c r="C54" s="11"/>
      <c r="D54" s="11"/>
      <c r="E54" s="12"/>
      <c r="F54" s="11"/>
      <c r="G54" s="11"/>
      <c r="H54" s="12"/>
      <c r="I54" s="11"/>
      <c r="J54" s="13"/>
    </row>
    <row r="55" spans="1:15">
      <c r="A55" s="10"/>
      <c r="B55" s="11"/>
      <c r="C55" s="11"/>
      <c r="D55" s="11" t="s">
        <v>0</v>
      </c>
      <c r="E55" s="14">
        <f>SUM(E47:E54)</f>
        <v>30353</v>
      </c>
      <c r="F55" s="11"/>
      <c r="G55" s="11"/>
      <c r="H55" s="12"/>
      <c r="I55" s="11"/>
      <c r="J55" s="13"/>
      <c r="M55" s="1">
        <f>SUM(M47:M54)</f>
        <v>28725</v>
      </c>
    </row>
    <row r="56" spans="1:15">
      <c r="A56" s="10"/>
      <c r="B56" s="11"/>
      <c r="C56" s="11"/>
      <c r="D56" s="11"/>
      <c r="E56" s="14"/>
      <c r="F56" s="11"/>
      <c r="G56" s="11"/>
      <c r="H56" s="12"/>
      <c r="I56" s="11"/>
      <c r="J56" s="13"/>
    </row>
    <row r="57" spans="1:15">
      <c r="A57" s="10"/>
      <c r="B57" s="11"/>
      <c r="C57" s="11"/>
      <c r="D57" s="11"/>
      <c r="E57" s="14"/>
      <c r="F57" s="11"/>
      <c r="G57" s="11"/>
      <c r="H57" s="12"/>
      <c r="I57" s="11"/>
      <c r="J57" s="13"/>
    </row>
    <row r="58" spans="1:15">
      <c r="A58" s="15" t="s">
        <v>26</v>
      </c>
      <c r="B58" s="11"/>
      <c r="C58" s="11"/>
      <c r="D58" s="11"/>
      <c r="E58" s="11"/>
      <c r="F58" s="11"/>
      <c r="G58" s="11"/>
      <c r="H58" s="12"/>
      <c r="I58" s="11" t="s">
        <v>1</v>
      </c>
      <c r="J58" s="16">
        <v>27</v>
      </c>
      <c r="M58" s="1" t="s">
        <v>2</v>
      </c>
      <c r="O58" s="3">
        <v>25</v>
      </c>
    </row>
    <row r="59" spans="1:15">
      <c r="A59" s="10" t="s">
        <v>14</v>
      </c>
      <c r="B59" s="11"/>
      <c r="C59" s="11"/>
      <c r="D59" s="11"/>
      <c r="E59" s="14">
        <v>0</v>
      </c>
      <c r="F59" s="11"/>
      <c r="G59" s="11"/>
      <c r="H59" s="12"/>
      <c r="I59" s="11"/>
      <c r="J59" s="13"/>
      <c r="M59" s="1">
        <v>0</v>
      </c>
    </row>
    <row r="60" spans="1:15">
      <c r="A60" s="10" t="s">
        <v>16</v>
      </c>
      <c r="B60" s="11"/>
      <c r="C60" s="11"/>
      <c r="D60" s="11" t="s">
        <v>17</v>
      </c>
      <c r="E60" s="14">
        <f>100*J58</f>
        <v>2700</v>
      </c>
      <c r="F60" s="11"/>
      <c r="G60" s="11"/>
      <c r="H60" s="12"/>
      <c r="I60" s="11"/>
      <c r="J60" s="13"/>
      <c r="M60" s="1">
        <f>100*O58</f>
        <v>2500</v>
      </c>
    </row>
    <row r="61" spans="1:15">
      <c r="A61" s="10" t="s">
        <v>59</v>
      </c>
      <c r="B61" s="11"/>
      <c r="C61" s="11"/>
      <c r="D61" s="11"/>
      <c r="E61" s="14">
        <f>11*59*J58</f>
        <v>17523</v>
      </c>
      <c r="F61" s="11"/>
      <c r="G61" s="11"/>
      <c r="H61" s="12"/>
      <c r="I61" s="11"/>
      <c r="J61" s="13"/>
      <c r="M61" s="3">
        <f>11*59*O58</f>
        <v>16225</v>
      </c>
    </row>
    <row r="62" spans="1:15">
      <c r="A62" s="10" t="s">
        <v>27</v>
      </c>
      <c r="B62" s="11"/>
      <c r="C62" s="11"/>
      <c r="D62" s="11"/>
      <c r="E62" s="14">
        <v>5000</v>
      </c>
      <c r="F62" s="11" t="s">
        <v>62</v>
      </c>
      <c r="G62" s="11"/>
      <c r="H62" s="12"/>
      <c r="I62" s="11"/>
      <c r="J62" s="13"/>
      <c r="M62" s="1">
        <v>5000</v>
      </c>
      <c r="N62" t="s">
        <v>62</v>
      </c>
    </row>
    <row r="63" spans="1:15">
      <c r="A63" s="10" t="s">
        <v>60</v>
      </c>
      <c r="B63" s="11"/>
      <c r="C63" s="11"/>
      <c r="D63" s="11"/>
      <c r="E63" s="12">
        <f>60*J58</f>
        <v>1620</v>
      </c>
      <c r="F63" s="11" t="s">
        <v>61</v>
      </c>
      <c r="G63" s="11"/>
      <c r="H63" s="12"/>
      <c r="I63" s="11"/>
      <c r="J63" s="13"/>
      <c r="M63" s="1">
        <f>60*O58</f>
        <v>1500</v>
      </c>
      <c r="N63" t="s">
        <v>61</v>
      </c>
    </row>
    <row r="64" spans="1:15">
      <c r="A64" s="10" t="s">
        <v>3</v>
      </c>
      <c r="B64" s="11"/>
      <c r="C64" s="11"/>
      <c r="D64" s="11"/>
      <c r="E64" s="12"/>
      <c r="F64" s="11"/>
      <c r="G64" s="11"/>
      <c r="H64" s="12"/>
      <c r="I64" s="11"/>
      <c r="J64" s="13"/>
    </row>
    <row r="65" spans="1:13">
      <c r="A65" s="10" t="s">
        <v>22</v>
      </c>
      <c r="B65" s="11"/>
      <c r="C65" s="11"/>
      <c r="D65" s="11"/>
      <c r="E65" s="12"/>
      <c r="F65" s="11"/>
      <c r="G65" s="11"/>
      <c r="H65" s="12"/>
      <c r="I65" s="11"/>
      <c r="J65" s="13"/>
    </row>
    <row r="66" spans="1:13">
      <c r="A66" s="10" t="s">
        <v>23</v>
      </c>
      <c r="B66" s="11"/>
      <c r="C66" s="11"/>
      <c r="D66" s="11"/>
      <c r="E66" s="12"/>
      <c r="F66" s="11"/>
      <c r="G66" s="11"/>
      <c r="H66" s="12"/>
      <c r="I66" s="11"/>
      <c r="J66" s="13"/>
    </row>
    <row r="67" spans="1:13" ht="15.75" thickBot="1">
      <c r="A67" s="17"/>
      <c r="B67" s="18"/>
      <c r="C67" s="18"/>
      <c r="D67" s="18" t="s">
        <v>0</v>
      </c>
      <c r="E67" s="19">
        <f>SUM(E59:E66)</f>
        <v>26843</v>
      </c>
      <c r="F67" s="18"/>
      <c r="G67" s="18"/>
      <c r="H67" s="20"/>
      <c r="I67" s="18"/>
      <c r="J67" s="21"/>
      <c r="M67" s="1">
        <f>SUM(M59:M66)</f>
        <v>25225</v>
      </c>
    </row>
    <row r="68" spans="1:13">
      <c r="E68" s="3"/>
    </row>
  </sheetData>
  <pageMargins left="0.7" right="0.7" top="0.78740157499999996" bottom="0.78740157499999996" header="0.3" footer="0.3"/>
  <pageSetup paperSize="9" orientation="portrait" r:id="rId1"/>
  <ignoredErrors>
    <ignoredError sqref="H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MS kadeti 8-12 2017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GMVoko</dc:creator>
  <cp:lastModifiedBy>GMVoko</cp:lastModifiedBy>
  <cp:lastPrinted>2015-10-02T20:10:05Z</cp:lastPrinted>
  <dcterms:created xsi:type="dcterms:W3CDTF">2012-01-23T00:41:52Z</dcterms:created>
  <dcterms:modified xsi:type="dcterms:W3CDTF">2017-04-21T12:36:35Z</dcterms:modified>
</cp:coreProperties>
</file>